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СФ" sheetId="1" r:id="rId1"/>
    <sheet name="ЗФ" sheetId="2" r:id="rId2"/>
    <sheet name="Лист1" sheetId="3" r:id="rId3"/>
  </sheets>
  <definedNames>
    <definedName name="_xlnm.Print_Titles" localSheetId="1">'ЗФ'!$6:$6</definedName>
    <definedName name="_xlnm.Print_Titles" localSheetId="0">'СФ'!$5:$5</definedName>
    <definedName name="_xlnm.Print_Area" localSheetId="1">'ЗФ'!$A$1:$G$121</definedName>
    <definedName name="_xlnm.Print_Area" localSheetId="0">'СФ'!$A$1:$E$73</definedName>
  </definedNames>
  <calcPr fullCalcOnLoad="1"/>
</workbook>
</file>

<file path=xl/sharedStrings.xml><?xml version="1.0" encoding="utf-8"?>
<sst xmlns="http://schemas.openxmlformats.org/spreadsheetml/2006/main" count="243" uniqueCount="199">
  <si>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</si>
  <si>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</si>
  <si>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</si>
  <si>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</si>
  <si>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</si>
  <si>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</si>
  <si>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</si>
  <si>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</si>
  <si>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</si>
  <si>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</t>
  </si>
  <si>
    <t>План на звітний період (тис.грн.)</t>
  </si>
  <si>
    <t xml:space="preserve">     в тому числі:</t>
  </si>
  <si>
    <t>ДОХОДИ  ЗАГАЛЬНОГО ФОНДУ</t>
  </si>
  <si>
    <t>ДОХОДИ  СПЕЦІАЛЬНОГО ФОНДУ</t>
  </si>
  <si>
    <t>Збір за спеціальне використання лісових ресурсів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</si>
  <si>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</si>
  <si>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</si>
  <si>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</si>
  <si>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</si>
  <si>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</si>
  <si>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</si>
  <si>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</si>
  <si>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</si>
  <si>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</si>
  <si>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</si>
  <si>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</si>
  <si>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</si>
  <si>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КРЕДИТУВАННЯ  СПЕЦІАЛЬНОГО ФОНДУ</t>
  </si>
  <si>
    <t>Всього кредитування спеціального фонду</t>
  </si>
  <si>
    <t>Фінансування за рахунок коштів єдиного казначейського рахунку</t>
  </si>
  <si>
    <t>Збори та плата за спеціальне використання природних ресурсів</t>
  </si>
  <si>
    <t>Доходи від операцій з капіталом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</si>
  <si>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</si>
  <si>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</si>
  <si>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</si>
  <si>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</si>
  <si>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</si>
  <si>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</si>
  <si>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</si>
  <si>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План на рік (тис.грн.)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</si>
  <si>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</si>
  <si>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</si>
  <si>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</si>
  <si>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</si>
  <si>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</si>
  <si>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</si>
  <si>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</si>
  <si>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</si>
  <si>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</si>
  <si>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</si>
  <si>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Iншi неподаткові надходження</t>
  </si>
  <si>
    <t>Виконано за звітний період (тис.грн.)</t>
  </si>
  <si>
    <t>Офіційні трансферти</t>
  </si>
  <si>
    <t>Разом власних доходів</t>
  </si>
  <si>
    <t>19000000</t>
  </si>
  <si>
    <t>Інші податки та збори</t>
  </si>
  <si>
    <t>41033900</t>
  </si>
  <si>
    <t>Освітня субвенція з державного бюджету місцевим бюджетам</t>
  </si>
  <si>
    <t xml:space="preserve">Податок та збір на доходи фізичних осіб  </t>
  </si>
  <si>
    <t>602304</t>
  </si>
  <si>
    <t>0100</t>
  </si>
  <si>
    <t>1000</t>
  </si>
  <si>
    <t>2000</t>
  </si>
  <si>
    <t>3000</t>
  </si>
  <si>
    <t>4000</t>
  </si>
  <si>
    <t>6000</t>
  </si>
  <si>
    <t>Житлово-комунальне господарство</t>
  </si>
  <si>
    <t>7000</t>
  </si>
  <si>
    <t>14040000</t>
  </si>
  <si>
    <t>18010000</t>
  </si>
  <si>
    <t>18050000</t>
  </si>
  <si>
    <t>Податок на майно</t>
  </si>
  <si>
    <t>Єдиний податок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</si>
  <si>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</si>
  <si>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</si>
  <si>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</si>
  <si>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</si>
  <si>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</si>
  <si>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14000000</t>
  </si>
  <si>
    <t>Внутрішні податки на товари та послуги  </t>
  </si>
  <si>
    <t>18000000</t>
  </si>
  <si>
    <t>Місцеві податки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</si>
  <si>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</si>
  <si>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</si>
  <si>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Адміністративні штрафи та інші санкції 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</si>
  <si>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</si>
  <si>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</si>
  <si>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 xml:space="preserve">Кошти від продажу землі </t>
  </si>
  <si>
    <t>3240</t>
  </si>
  <si>
    <t>Організація та проведення громадських робіт</t>
  </si>
  <si>
    <t>4030</t>
  </si>
  <si>
    <t>Мистецькі заходи</t>
  </si>
  <si>
    <t>Охорона та раціональне використання природних ресурсів</t>
  </si>
  <si>
    <t>5000</t>
  </si>
  <si>
    <t>Фізична культура і спорт</t>
  </si>
  <si>
    <t>Економічна діяльність</t>
  </si>
  <si>
    <t>Інша діяльність</t>
  </si>
  <si>
    <t>0150</t>
  </si>
  <si>
    <t>8311</t>
  </si>
  <si>
    <t>0160</t>
  </si>
  <si>
    <t>Надання дошкільної освіти</t>
  </si>
  <si>
    <t>Субвенції з державного бюджету місцевим бюджетам</t>
  </si>
  <si>
    <t>Субвенції з місцевих бюджетів іншим бюджетам</t>
  </si>
  <si>
    <t>8830</t>
  </si>
  <si>
    <t>Надання інших внутрішніх кредитів</t>
  </si>
  <si>
    <t>3210</t>
  </si>
  <si>
    <t>Забезпечення діяльності інших закладів у сфері освіти</t>
  </si>
  <si>
    <t>13030000</t>
  </si>
  <si>
    <t>Рентна плата за користування надрами </t>
  </si>
  <si>
    <t>41050000</t>
  </si>
  <si>
    <t>Повернення інших внутрішніх кредитів</t>
  </si>
  <si>
    <t>7461</t>
  </si>
  <si>
    <t xml:space="preserve">Утримання та розвиток  автомобільних доріг та дорожньої інфраструктури </t>
  </si>
  <si>
    <t>Організація благоустрою населених пунктів</t>
  </si>
  <si>
    <t>Інші заходи в галузі культури і мистецтва</t>
  </si>
  <si>
    <t>Реверсна дотація</t>
  </si>
  <si>
    <t>0180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</si>
  <si>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</si>
  <si>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</si>
  <si>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</si>
  <si>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Методичне забезпечення діяльності навчальних закладів</t>
  </si>
  <si>
    <t>Інші програми иа заходи у сфері освіти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</si>
  <si>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</si>
  <si>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</si>
  <si>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3121</t>
  </si>
  <si>
    <t>Утримання та забезпечення діяльності центрів соціальних служб для сім`ї, дітей та молоді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</si>
  <si>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</si>
  <si>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</si>
  <si>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</si>
  <si>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</si>
  <si>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</si>
  <si>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</si>
  <si>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5011</t>
  </si>
  <si>
    <t>5012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</si>
  <si>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</si>
  <si>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Здійснення заходів із землеустрою</t>
  </si>
  <si>
    <t>Утримання та розвиток автомобільних доріг та дорожньої інфраструктури за рахунок коштів місцевого бюджету</t>
  </si>
  <si>
    <t>Інші заходи у сфері зв`язку, телекомунікації та інформатики</t>
  </si>
  <si>
    <t>Підтримка діяльності готельного господарства</t>
  </si>
  <si>
    <t>Членські внески до асоціацій органів місцевого самоврядування</t>
  </si>
  <si>
    <t>7530</t>
  </si>
  <si>
    <t>7621</t>
  </si>
  <si>
    <t>7680</t>
  </si>
  <si>
    <t>Житлово - комунальне господарство</t>
  </si>
  <si>
    <t>Забезпечення діяльності з виробництва, транспортування, постачання теплової енергії</t>
  </si>
  <si>
    <t>Розроблення схем планування та забудови територій (містобудівної документації)</t>
  </si>
  <si>
    <t>18030000</t>
  </si>
  <si>
    <t>Туристичний збір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</si>
  <si>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</si>
  <si>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</si>
  <si>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 неподаткові надходження</t>
  </si>
  <si>
    <t>Трансферти, передані з селищного бюджету,в тому числі:</t>
  </si>
  <si>
    <t>Надання загальної середньої освіти закладами загальної середньої освіти ( за рахунок місцевого бюджету)</t>
  </si>
  <si>
    <t>Надання загальної середньої освіти закладами загальної середньої освіти ( за рахунокосвітньої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</si>
  <si>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</si>
  <si>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</si>
  <si>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3112</t>
  </si>
  <si>
    <t>Надання пільг окремим категоріям громадян з оплати послуг зв`язку</t>
  </si>
  <si>
    <t>3050</t>
  </si>
  <si>
    <t>3032</t>
  </si>
  <si>
    <t>Пільгове медичне обслуговування осіб, які постраждали внаслідок Чорнобильської катастрофи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</si>
  <si>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</si>
  <si>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</si>
  <si>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</si>
  <si>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Забезпечення діяльності музеїв i виставок</t>
  </si>
  <si>
    <t>8110</t>
  </si>
  <si>
    <t>Заходи із запобігання та ліквідації надзвичайних ситуацій та наслідків стихійного лиха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</si>
  <si>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</si>
  <si>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</si>
  <si>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</si>
  <si>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Іншісубвенціїз місцевого бюджету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</si>
  <si>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</si>
  <si>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Надання загальної середньої освіти закладами загальної середньої освіти</t>
  </si>
  <si>
    <t>7660</t>
  </si>
  <si>
    <t>7691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</si>
  <si>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</si>
  <si>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</si>
  <si>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</si>
  <si>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7390</t>
  </si>
  <si>
    <t>8230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</si>
  <si>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</si>
  <si>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r>
      <t xml:space="preserve">                                               </t>
    </r>
    <r>
      <rPr>
        <b/>
        <sz val="14"/>
        <rFont val="Times New Roman"/>
        <family val="1"/>
      </rPr>
      <t>Цільові фонди</t>
    </r>
  </si>
  <si>
    <t>Заходи державної політики з питань дітей та їх соціального захисту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</si>
  <si>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</si>
  <si>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Здійснення заходів та реалізація проектів на виконання Державної цільової соціальної програми `Молодь України`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</si>
  <si>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</si>
  <si>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Розвиток мережі центрів надання адміністративних послуг</t>
  </si>
  <si>
    <t>Інші захщди громадського порядку</t>
  </si>
  <si>
    <t>Централізовані заходи з лікування онкологічних хворих</t>
  </si>
  <si>
    <t>Селищний голова                                                                                                                                                                                     Олена ПАНЧЕНКО</t>
  </si>
  <si>
    <t xml:space="preserve">Селищний голова                                                                                                                                                                                        Олена ПАНЧЕНКО                                                                                                                                                   </t>
  </si>
  <si>
    <t>Виконання селищного бюджету по спеціальному фонду за 9 місяців 2022 року</t>
  </si>
  <si>
    <t>Виконання селищного бюджету по загальному фонду  за 9 місяців 2022 року</t>
  </si>
  <si>
    <t>11020000</t>
  </si>
  <si>
    <t>Податок на прибуток підприємств  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</si>
  <si>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</si>
  <si>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</si>
  <si>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 xml:space="preserve">Додаток 1                                                                                      до рішення виконавчого комітету                                 Срібнянської селищної ради 
18  листопада 2022 р. № 161
</t>
  </si>
  <si>
    <t xml:space="preserve">Додаток 2                                          до рішення  виконавчого комітету                                                   Срібнянської селищної ради 
18 листопада 2022 р. № 161
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</si>
</sst>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00000"/>
    <numFmt numFmtId="198" formatCode="#,##0.0"/>
    <numFmt numFmtId="199" formatCode="#,##0.000"/>
    <numFmt numFmtId="200" formatCode="#,##0.00000"/>
    <numFmt numFmtId="201" formatCode="#,##0.000000"/>
    <numFmt numFmtId="202" formatCode="#,##0.0000"/>
    <numFmt numFmtId="203" formatCode="#,##0.00_);\-#,##0.00"/>
    <numFmt numFmtId="204" formatCode="#,##0.0000000"/>
    <numFmt numFmtId="205" formatCode="#,##0.00000_);\-#,##0.00000"/>
    <numFmt numFmtId="206" formatCode="[$-FC19]d\ mmmm\ yyyy\ &quot;г.&quot;"/>
    <numFmt numFmtId="207" formatCode="#0.00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14"/>
      <color indexed="17"/>
      <name val="Times New Roman"/>
      <family val="1"/>
    </font>
    <font>
      <sz val="14"/>
      <color indexed="2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2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4"/>
      <color indexed="10"/>
      <name val="Arial Cyr"/>
      <family val="2"/>
    </font>
    <font>
      <sz val="14"/>
      <color indexed="20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198" fontId="7" fillId="0" borderId="11" xfId="0" applyNumberFormat="1" applyFont="1" applyFill="1" applyBorder="1" applyAlignment="1" applyProtection="1">
      <alignment horizontal="center" vertical="top" wrapText="1"/>
      <protection locked="0"/>
    </xf>
    <xf numFmtId="198" fontId="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198" fontId="10" fillId="0" borderId="0" xfId="0" applyNumberFormat="1" applyFont="1" applyAlignment="1" applyProtection="1">
      <alignment/>
      <protection locked="0"/>
    </xf>
    <xf numFmtId="198" fontId="10" fillId="0" borderId="0" xfId="0" applyNumberFormat="1" applyFont="1" applyFill="1" applyBorder="1" applyAlignment="1" applyProtection="1">
      <alignment vertical="top" wrapText="1"/>
      <protection locked="0"/>
    </xf>
    <xf numFmtId="198" fontId="10" fillId="0" borderId="14" xfId="0" applyNumberFormat="1" applyFont="1" applyFill="1" applyBorder="1" applyAlignment="1" applyProtection="1">
      <alignment horizontal="right"/>
      <protection hidden="1"/>
    </xf>
    <xf numFmtId="198" fontId="10" fillId="0" borderId="15" xfId="0" applyNumberFormat="1" applyFont="1" applyFill="1" applyBorder="1" applyAlignment="1" applyProtection="1">
      <alignment horizontal="right"/>
      <protection hidden="1"/>
    </xf>
    <xf numFmtId="198" fontId="10" fillId="0" borderId="16" xfId="0" applyNumberFormat="1" applyFont="1" applyFill="1" applyBorder="1" applyAlignment="1" applyProtection="1">
      <alignment horizontal="right"/>
      <protection hidden="1"/>
    </xf>
    <xf numFmtId="198" fontId="10" fillId="0" borderId="17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/>
      <protection locked="0"/>
    </xf>
    <xf numFmtId="0" fontId="10" fillId="0" borderId="17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right" vertical="top" wrapText="1"/>
      <protection locked="0"/>
    </xf>
    <xf numFmtId="0" fontId="10" fillId="0" borderId="19" xfId="0" applyFont="1" applyBorder="1" applyAlignment="1" applyProtection="1">
      <alignment horizontal="right" vertical="top" wrapText="1"/>
      <protection locked="0"/>
    </xf>
    <xf numFmtId="0" fontId="10" fillId="33" borderId="12" xfId="0" applyFont="1" applyFill="1" applyBorder="1" applyAlignment="1" applyProtection="1">
      <alignment horizontal="right" vertical="center" wrapText="1"/>
      <protection locked="0"/>
    </xf>
    <xf numFmtId="198" fontId="7" fillId="33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Fill="1" applyBorder="1" applyAlignment="1" applyProtection="1">
      <alignment horizontal="left" vertical="top" wrapText="1"/>
      <protection/>
    </xf>
    <xf numFmtId="198" fontId="10" fillId="0" borderId="17" xfId="0" applyNumberFormat="1" applyFont="1" applyFill="1" applyBorder="1" applyAlignment="1">
      <alignment horizontal="right" wrapText="1" shrinkToFit="1"/>
    </xf>
    <xf numFmtId="0" fontId="7" fillId="0" borderId="12" xfId="0" applyFont="1" applyFill="1" applyBorder="1" applyAlignment="1" applyProtection="1">
      <alignment horizontal="right" vertical="center" wrapText="1"/>
      <protection locked="0"/>
    </xf>
    <xf numFmtId="198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98" fontId="10" fillId="0" borderId="20" xfId="0" applyNumberFormat="1" applyFont="1" applyFill="1" applyBorder="1" applyAlignment="1" applyProtection="1">
      <alignment horizontal="right"/>
      <protection hidden="1"/>
    </xf>
    <xf numFmtId="0" fontId="10" fillId="0" borderId="21" xfId="0" applyFont="1" applyBorder="1" applyAlignment="1" applyProtection="1">
      <alignment horizontal="right" vertical="top" wrapText="1"/>
      <protection locked="0"/>
    </xf>
    <xf numFmtId="198" fontId="10" fillId="0" borderId="22" xfId="0" applyNumberFormat="1" applyFont="1" applyFill="1" applyBorder="1" applyAlignment="1" applyProtection="1">
      <alignment horizontal="right"/>
      <protection hidden="1"/>
    </xf>
    <xf numFmtId="198" fontId="10" fillId="0" borderId="23" xfId="0" applyNumberFormat="1" applyFont="1" applyFill="1" applyBorder="1" applyAlignment="1" applyProtection="1">
      <alignment horizontal="right"/>
      <protection hidden="1"/>
    </xf>
    <xf numFmtId="0" fontId="10" fillId="0" borderId="22" xfId="0" applyFont="1" applyFill="1" applyBorder="1" applyAlignment="1" applyProtection="1">
      <alignment horizontal="left" vertical="top"/>
      <protection hidden="1" locked="0"/>
    </xf>
    <xf numFmtId="197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198" fontId="7" fillId="33" borderId="11" xfId="0" applyNumberFormat="1" applyFont="1" applyFill="1" applyBorder="1" applyAlignment="1" applyProtection="1">
      <alignment horizontal="right" vertical="center"/>
      <protection hidden="1"/>
    </xf>
    <xf numFmtId="198" fontId="7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>
      <alignment/>
    </xf>
    <xf numFmtId="197" fontId="16" fillId="0" borderId="24" xfId="0" applyNumberFormat="1" applyFont="1" applyFill="1" applyBorder="1" applyAlignment="1" applyProtection="1">
      <alignment vertical="center" wrapText="1"/>
      <protection hidden="1"/>
    </xf>
    <xf numFmtId="198" fontId="10" fillId="0" borderId="25" xfId="0" applyNumberFormat="1" applyFont="1" applyFill="1" applyBorder="1" applyAlignment="1" applyProtection="1">
      <alignment vertical="center" wrapText="1"/>
      <protection hidden="1"/>
    </xf>
    <xf numFmtId="198" fontId="12" fillId="0" borderId="11" xfId="0" applyNumberFormat="1" applyFont="1" applyFill="1" applyBorder="1" applyAlignment="1" applyProtection="1">
      <alignment vertical="center" wrapText="1"/>
      <protection hidden="1"/>
    </xf>
    <xf numFmtId="198" fontId="17" fillId="0" borderId="0" xfId="0" applyNumberFormat="1" applyFont="1" applyAlignment="1">
      <alignment/>
    </xf>
    <xf numFmtId="198" fontId="10" fillId="0" borderId="26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/>
      <protection hidden="1"/>
    </xf>
    <xf numFmtId="198" fontId="10" fillId="0" borderId="0" xfId="0" applyNumberFormat="1" applyFont="1" applyFill="1" applyBorder="1" applyAlignment="1" applyProtection="1">
      <alignment horizontal="right"/>
      <protection hidden="1"/>
    </xf>
    <xf numFmtId="198" fontId="10" fillId="0" borderId="27" xfId="0" applyNumberFormat="1" applyFont="1" applyFill="1" applyBorder="1" applyAlignment="1" applyProtection="1">
      <alignment horizontal="right" wrapText="1"/>
      <protection hidden="1"/>
    </xf>
    <xf numFmtId="198" fontId="10" fillId="0" borderId="17" xfId="0" applyNumberFormat="1" applyFont="1" applyFill="1" applyBorder="1" applyAlignment="1" applyProtection="1">
      <alignment horizontal="right" wrapText="1"/>
      <protection hidden="1"/>
    </xf>
    <xf numFmtId="198" fontId="10" fillId="0" borderId="20" xfId="0" applyNumberFormat="1" applyFont="1" applyFill="1" applyBorder="1" applyAlignment="1" applyProtection="1">
      <alignment horizontal="right" wrapText="1"/>
      <protection hidden="1"/>
    </xf>
    <xf numFmtId="198" fontId="10" fillId="0" borderId="28" xfId="0" applyNumberFormat="1" applyFont="1" applyFill="1" applyBorder="1" applyAlignment="1" applyProtection="1">
      <alignment horizontal="right"/>
      <protection hidden="1"/>
    </xf>
    <xf numFmtId="198" fontId="10" fillId="0" borderId="29" xfId="0" applyNumberFormat="1" applyFont="1" applyFill="1" applyBorder="1" applyAlignment="1" applyProtection="1">
      <alignment horizontal="right"/>
      <protection hidden="1"/>
    </xf>
    <xf numFmtId="198" fontId="10" fillId="0" borderId="11" xfId="0" applyNumberFormat="1" applyFont="1" applyFill="1" applyBorder="1" applyAlignment="1" applyProtection="1">
      <alignment vertical="center" wrapText="1"/>
      <protection hidden="1"/>
    </xf>
    <xf numFmtId="198" fontId="10" fillId="0" borderId="30" xfId="0" applyNumberFormat="1" applyFont="1" applyFill="1" applyBorder="1" applyAlignment="1" applyProtection="1">
      <alignment horizontal="right"/>
      <protection hidden="1"/>
    </xf>
    <xf numFmtId="198" fontId="18" fillId="0" borderId="0" xfId="0" applyNumberFormat="1" applyFont="1" applyFill="1" applyBorder="1" applyAlignment="1" applyProtection="1">
      <alignment horizontal="right"/>
      <protection hidden="1"/>
    </xf>
    <xf numFmtId="0" fontId="10" fillId="0" borderId="17" xfId="0" applyFont="1" applyFill="1" applyBorder="1" applyAlignment="1">
      <alignment horizontal="left" vertical="top" wrapText="1"/>
    </xf>
    <xf numFmtId="198" fontId="10" fillId="0" borderId="31" xfId="0" applyNumberFormat="1" applyFont="1" applyFill="1" applyBorder="1" applyAlignment="1" applyProtection="1">
      <alignment horizontal="right" wrapText="1"/>
      <protection hidden="1"/>
    </xf>
    <xf numFmtId="198" fontId="10" fillId="0" borderId="0" xfId="0" applyNumberFormat="1" applyFont="1" applyFill="1" applyBorder="1" applyAlignment="1" applyProtection="1">
      <alignment horizontal="right" wrapText="1"/>
      <protection hidden="1"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196" fontId="21" fillId="0" borderId="0" xfId="0" applyNumberFormat="1" applyFont="1" applyFill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6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6" xfId="0" applyFont="1" applyFill="1" applyBorder="1" applyAlignment="1" applyProtection="1">
      <alignment horizontal="left" vertical="top" wrapText="1"/>
      <protection hidden="1"/>
    </xf>
    <xf numFmtId="197" fontId="16" fillId="0" borderId="33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/>
      <protection hidden="1"/>
    </xf>
    <xf numFmtId="197" fontId="16" fillId="0" borderId="35" xfId="0" applyNumberFormat="1" applyFont="1" applyFill="1" applyBorder="1" applyAlignment="1" applyProtection="1">
      <alignment horizontal="right" vertical="top"/>
      <protection hidden="1"/>
    </xf>
    <xf numFmtId="197" fontId="16" fillId="0" borderId="34" xfId="0" applyNumberFormat="1" applyFont="1" applyFill="1" applyBorder="1" applyAlignment="1" applyProtection="1">
      <alignment horizontal="right" vertical="top" wrapText="1"/>
      <protection hidden="1"/>
    </xf>
    <xf numFmtId="0" fontId="16" fillId="0" borderId="22" xfId="0" applyFont="1" applyFill="1" applyBorder="1" applyAlignment="1" applyProtection="1">
      <alignment horizontal="left" vertical="top"/>
      <protection hidden="1"/>
    </xf>
    <xf numFmtId="0" fontId="16" fillId="0" borderId="22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Fill="1" applyBorder="1" applyAlignment="1" applyProtection="1">
      <alignment horizontal="left" vertical="top" wrapText="1"/>
      <protection hidden="1"/>
    </xf>
    <xf numFmtId="0" fontId="16" fillId="0" borderId="30" xfId="0" applyFont="1" applyFill="1" applyBorder="1" applyAlignment="1" applyProtection="1">
      <alignment horizontal="left" vertical="top" wrapText="1"/>
      <protection hidden="1"/>
    </xf>
    <xf numFmtId="10" fontId="16" fillId="0" borderId="17" xfId="0" applyNumberFormat="1" applyFont="1" applyFill="1" applyBorder="1" applyAlignment="1" applyProtection="1">
      <alignment horizontal="left" vertical="top" wrapText="1"/>
      <protection hidden="1"/>
    </xf>
    <xf numFmtId="0" fontId="17" fillId="0" borderId="0" xfId="0" applyFont="1" applyFill="1" applyAlignment="1">
      <alignment vertical="center"/>
    </xf>
    <xf numFmtId="197" fontId="13" fillId="33" borderId="10" xfId="0" applyNumberFormat="1" applyFont="1" applyFill="1" applyBorder="1" applyAlignment="1" applyProtection="1">
      <alignment horizontal="right" vertical="center" wrapText="1"/>
      <protection hidden="1"/>
    </xf>
    <xf numFmtId="198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97" fontId="7" fillId="33" borderId="10" xfId="0" applyNumberFormat="1" applyFont="1" applyFill="1" applyBorder="1" applyAlignment="1" applyProtection="1">
      <alignment horizontal="right" vertical="center"/>
      <protection hidden="1"/>
    </xf>
    <xf numFmtId="198" fontId="7" fillId="33" borderId="32" xfId="0" applyNumberFormat="1" applyFont="1" applyFill="1" applyBorder="1" applyAlignment="1" applyProtection="1">
      <alignment horizontal="right" vertical="center"/>
      <protection hidden="1"/>
    </xf>
    <xf numFmtId="198" fontId="17" fillId="0" borderId="0" xfId="0" applyNumberFormat="1" applyFont="1" applyFill="1" applyAlignment="1">
      <alignment vertical="center"/>
    </xf>
    <xf numFmtId="197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3" xfId="58" applyNumberFormat="1" applyFont="1" applyFill="1" applyBorder="1" applyAlignment="1">
      <alignment vertical="center" wrapText="1"/>
      <protection/>
    </xf>
    <xf numFmtId="198" fontId="7" fillId="33" borderId="11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13" xfId="0" applyNumberFormat="1" applyFont="1" applyFill="1" applyBorder="1" applyAlignment="1" applyProtection="1">
      <alignment horizontal="right" vertical="center" wrapText="1"/>
      <protection hidden="1"/>
    </xf>
    <xf numFmtId="198" fontId="18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98" fontId="10" fillId="0" borderId="13" xfId="0" applyNumberFormat="1" applyFont="1" applyFill="1" applyBorder="1" applyAlignment="1" applyProtection="1">
      <alignment vertical="center" wrapText="1"/>
      <protection hidden="1"/>
    </xf>
    <xf numFmtId="197" fontId="13" fillId="0" borderId="10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2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36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37" xfId="0" applyNumberFormat="1" applyFont="1" applyFill="1" applyBorder="1" applyAlignment="1" applyProtection="1">
      <alignment horizontal="right" vertical="top" wrapText="1"/>
      <protection hidden="1"/>
    </xf>
    <xf numFmtId="0" fontId="10" fillId="0" borderId="22" xfId="0" applyFont="1" applyFill="1" applyBorder="1" applyAlignment="1" applyProtection="1">
      <alignment horizontal="left" vertical="top" wrapText="1"/>
      <protection/>
    </xf>
    <xf numFmtId="198" fontId="10" fillId="0" borderId="22" xfId="0" applyNumberFormat="1" applyFont="1" applyFill="1" applyBorder="1" applyAlignment="1">
      <alignment horizontal="right" wrapText="1" shrinkToFit="1"/>
    </xf>
    <xf numFmtId="49" fontId="10" fillId="0" borderId="21" xfId="0" applyNumberFormat="1" applyFont="1" applyFill="1" applyBorder="1" applyAlignment="1" applyProtection="1">
      <alignment horizontal="right" vertical="top"/>
      <protection/>
    </xf>
    <xf numFmtId="198" fontId="10" fillId="0" borderId="32" xfId="0" applyNumberFormat="1" applyFont="1" applyFill="1" applyBorder="1" applyAlignment="1" applyProtection="1">
      <alignment vertical="center" wrapText="1"/>
      <protection hidden="1"/>
    </xf>
    <xf numFmtId="198" fontId="10" fillId="0" borderId="38" xfId="0" applyNumberFormat="1" applyFont="1" applyFill="1" applyBorder="1" applyAlignment="1" applyProtection="1">
      <alignment horizontal="right"/>
      <protection hidden="1"/>
    </xf>
    <xf numFmtId="198" fontId="7" fillId="33" borderId="11" xfId="0" applyNumberFormat="1" applyFont="1" applyFill="1" applyBorder="1" applyAlignment="1" applyProtection="1">
      <alignment vertical="center"/>
      <protection hidden="1"/>
    </xf>
    <xf numFmtId="198" fontId="7" fillId="0" borderId="11" xfId="0" applyNumberFormat="1" applyFont="1" applyFill="1" applyBorder="1" applyAlignment="1" applyProtection="1">
      <alignment horizontal="right" vertical="center" wrapText="1"/>
      <protection hidden="1"/>
    </xf>
    <xf numFmtId="198" fontId="10" fillId="0" borderId="28" xfId="0" applyNumberFormat="1" applyFont="1" applyFill="1" applyBorder="1" applyAlignment="1" applyProtection="1">
      <alignment horizontal="right" wrapText="1"/>
      <protection hidden="1"/>
    </xf>
    <xf numFmtId="198" fontId="10" fillId="0" borderId="16" xfId="0" applyNumberFormat="1" applyFont="1" applyFill="1" applyBorder="1" applyAlignment="1" applyProtection="1">
      <alignment horizontal="right" wrapText="1"/>
      <protection hidden="1"/>
    </xf>
    <xf numFmtId="198" fontId="10" fillId="0" borderId="38" xfId="0" applyNumberFormat="1" applyFont="1" applyFill="1" applyBorder="1" applyAlignment="1" applyProtection="1">
      <alignment horizontal="right" wrapText="1"/>
      <protection hidden="1"/>
    </xf>
    <xf numFmtId="198" fontId="10" fillId="0" borderId="30" xfId="0" applyNumberFormat="1" applyFont="1" applyFill="1" applyBorder="1" applyAlignment="1" applyProtection="1">
      <alignment horizontal="right" wrapText="1"/>
      <protection hidden="1"/>
    </xf>
    <xf numFmtId="198" fontId="7" fillId="33" borderId="32" xfId="0" applyNumberFormat="1" applyFont="1" applyFill="1" applyBorder="1" applyAlignment="1" applyProtection="1">
      <alignment horizontal="right" vertical="center" shrinkToFit="1"/>
      <protection hidden="1"/>
    </xf>
    <xf numFmtId="198" fontId="10" fillId="0" borderId="17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 wrapText="1"/>
    </xf>
    <xf numFmtId="0" fontId="7" fillId="34" borderId="12" xfId="0" applyNumberFormat="1" applyFont="1" applyFill="1" applyBorder="1" applyAlignment="1" applyProtection="1">
      <alignment horizontal="right" shrinkToFit="1"/>
      <protection/>
    </xf>
    <xf numFmtId="0" fontId="7" fillId="34" borderId="32" xfId="0" applyFont="1" applyFill="1" applyBorder="1" applyAlignment="1" applyProtection="1">
      <alignment horizontal="center" wrapText="1"/>
      <protection/>
    </xf>
    <xf numFmtId="198" fontId="7" fillId="34" borderId="11" xfId="0" applyNumberFormat="1" applyFont="1" applyFill="1" applyBorder="1" applyAlignment="1">
      <alignment horizontal="right" wrapText="1" shrinkToFit="1"/>
    </xf>
    <xf numFmtId="198" fontId="7" fillId="34" borderId="36" xfId="0" applyNumberFormat="1" applyFont="1" applyFill="1" applyBorder="1" applyAlignment="1">
      <alignment horizontal="right" wrapText="1" shrinkToFit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49" fontId="1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 locked="0"/>
    </xf>
    <xf numFmtId="198" fontId="7" fillId="34" borderId="13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 shrinkToFit="1"/>
      <protection/>
    </xf>
    <xf numFmtId="0" fontId="10" fillId="33" borderId="39" xfId="0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198" fontId="7" fillId="33" borderId="40" xfId="0" applyNumberFormat="1" applyFont="1" applyFill="1" applyBorder="1" applyAlignment="1" applyProtection="1">
      <alignment vertical="center" shrinkToFit="1"/>
      <protection/>
    </xf>
    <xf numFmtId="0" fontId="7" fillId="34" borderId="41" xfId="0" applyNumberFormat="1" applyFont="1" applyFill="1" applyBorder="1" applyAlignment="1" applyProtection="1">
      <alignment horizontal="right" shrinkToFit="1"/>
      <protection/>
    </xf>
    <xf numFmtId="0" fontId="7" fillId="34" borderId="38" xfId="0" applyFont="1" applyFill="1" applyBorder="1" applyAlignment="1" applyProtection="1">
      <alignment horizontal="center" wrapText="1"/>
      <protection/>
    </xf>
    <xf numFmtId="198" fontId="7" fillId="34" borderId="30" xfId="0" applyNumberFormat="1" applyFont="1" applyFill="1" applyBorder="1" applyAlignment="1">
      <alignment horizontal="right" wrapText="1" shrinkToFit="1"/>
    </xf>
    <xf numFmtId="49" fontId="10" fillId="0" borderId="19" xfId="0" applyNumberFormat="1" applyFont="1" applyFill="1" applyBorder="1" applyAlignment="1" applyProtection="1">
      <alignment horizontal="right" vertical="top"/>
      <protection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198" fontId="7" fillId="0" borderId="17" xfId="0" applyNumberFormat="1" applyFont="1" applyFill="1" applyBorder="1" applyAlignment="1" applyProtection="1">
      <alignment wrapText="1"/>
      <protection/>
    </xf>
    <xf numFmtId="198" fontId="7" fillId="0" borderId="17" xfId="0" applyNumberFormat="1" applyFont="1" applyFill="1" applyBorder="1" applyAlignment="1" applyProtection="1">
      <alignment horizontal="right" wrapText="1"/>
      <protection/>
    </xf>
    <xf numFmtId="198" fontId="7" fillId="0" borderId="20" xfId="0" applyNumberFormat="1" applyFont="1" applyFill="1" applyBorder="1" applyAlignment="1" applyProtection="1">
      <alignment horizontal="right" wrapText="1"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198" fontId="7" fillId="0" borderId="16" xfId="0" applyNumberFormat="1" applyFont="1" applyFill="1" applyBorder="1" applyAlignment="1" applyProtection="1">
      <alignment wrapText="1"/>
      <protection/>
    </xf>
    <xf numFmtId="49" fontId="13" fillId="33" borderId="40" xfId="0" applyNumberFormat="1" applyFont="1" applyFill="1" applyBorder="1" applyAlignment="1" applyProtection="1">
      <alignment horizontal="center" vertical="center" wrapText="1"/>
      <protection hidden="1"/>
    </xf>
    <xf numFmtId="197" fontId="13" fillId="33" borderId="42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40" xfId="0" applyNumberFormat="1" applyFont="1" applyFill="1" applyBorder="1" applyAlignment="1" applyProtection="1">
      <alignment horizontal="right" vertical="center"/>
      <protection hidden="1"/>
    </xf>
    <xf numFmtId="198" fontId="7" fillId="33" borderId="43" xfId="0" applyNumberFormat="1" applyFont="1" applyFill="1" applyBorder="1" applyAlignment="1" applyProtection="1">
      <alignment horizontal="right" vertical="center"/>
      <protection hidden="1"/>
    </xf>
    <xf numFmtId="198" fontId="7" fillId="33" borderId="44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17" xfId="0" applyNumberFormat="1" applyFont="1" applyFill="1" applyBorder="1" applyAlignment="1" applyProtection="1">
      <alignment horizontal="right"/>
      <protection hidden="1"/>
    </xf>
    <xf numFmtId="198" fontId="10" fillId="35" borderId="17" xfId="0" applyNumberFormat="1" applyFont="1" applyFill="1" applyBorder="1" applyAlignment="1" applyProtection="1">
      <alignment horizontal="right"/>
      <protection hidden="1"/>
    </xf>
    <xf numFmtId="49" fontId="16" fillId="0" borderId="45" xfId="0" applyNumberFormat="1" applyFont="1" applyFill="1" applyBorder="1" applyAlignment="1" applyProtection="1">
      <alignment horizontal="right" vertical="top"/>
      <protection hidden="1"/>
    </xf>
    <xf numFmtId="49" fontId="16" fillId="0" borderId="34" xfId="0" applyNumberFormat="1" applyFont="1" applyFill="1" applyBorder="1" applyAlignment="1" applyProtection="1">
      <alignment horizontal="right" vertical="top"/>
      <protection hidden="1"/>
    </xf>
    <xf numFmtId="198" fontId="12" fillId="0" borderId="46" xfId="0" applyNumberFormat="1" applyFont="1" applyFill="1" applyBorder="1" applyAlignment="1" applyProtection="1">
      <alignment vertical="center" wrapText="1"/>
      <protection hidden="1"/>
    </xf>
    <xf numFmtId="198" fontId="7" fillId="0" borderId="47" xfId="58" applyNumberFormat="1" applyFont="1" applyFill="1" applyBorder="1" applyAlignment="1">
      <alignment vertical="center" wrapText="1"/>
      <protection/>
    </xf>
    <xf numFmtId="198" fontId="16" fillId="0" borderId="48" xfId="0" applyNumberFormat="1" applyFont="1" applyFill="1" applyBorder="1" applyAlignment="1" applyProtection="1">
      <alignment vertical="center" wrapText="1"/>
      <protection hidden="1"/>
    </xf>
    <xf numFmtId="0" fontId="7" fillId="0" borderId="19" xfId="0" applyFont="1" applyFill="1" applyBorder="1" applyAlignment="1" applyProtection="1">
      <alignment horizontal="righ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/>
    </xf>
    <xf numFmtId="198" fontId="7" fillId="0" borderId="17" xfId="0" applyNumberFormat="1" applyFont="1" applyFill="1" applyBorder="1" applyAlignment="1">
      <alignment horizontal="right" wrapText="1" shrinkToFit="1"/>
    </xf>
    <xf numFmtId="0" fontId="7" fillId="0" borderId="16" xfId="0" applyFont="1" applyBorder="1" applyAlignment="1" applyProtection="1">
      <alignment horizontal="left" vertical="top" wrapText="1"/>
      <protection locked="0"/>
    </xf>
    <xf numFmtId="198" fontId="7" fillId="34" borderId="49" xfId="0" applyNumberFormat="1" applyFont="1" applyFill="1" applyBorder="1" applyAlignment="1">
      <alignment horizontal="right" wrapText="1" shrinkToFit="1"/>
    </xf>
    <xf numFmtId="0" fontId="7" fillId="34" borderId="50" xfId="0" applyNumberFormat="1" applyFont="1" applyFill="1" applyBorder="1" applyAlignment="1" applyProtection="1">
      <alignment horizontal="right" shrinkToFit="1"/>
      <protection/>
    </xf>
    <xf numFmtId="0" fontId="7" fillId="34" borderId="25" xfId="0" applyFont="1" applyFill="1" applyBorder="1" applyAlignment="1" applyProtection="1">
      <alignment horizontal="center" wrapText="1"/>
      <protection/>
    </xf>
    <xf numFmtId="198" fontId="7" fillId="34" borderId="51" xfId="0" applyNumberFormat="1" applyFont="1" applyFill="1" applyBorder="1" applyAlignment="1">
      <alignment horizontal="right" wrapText="1" shrinkToFit="1"/>
    </xf>
    <xf numFmtId="198" fontId="7" fillId="35" borderId="17" xfId="0" applyNumberFormat="1" applyFont="1" applyFill="1" applyBorder="1" applyAlignment="1">
      <alignment horizontal="right" wrapText="1" shrinkToFit="1"/>
    </xf>
    <xf numFmtId="0" fontId="10" fillId="0" borderId="16" xfId="0" applyFont="1" applyFill="1" applyBorder="1" applyAlignment="1" applyProtection="1">
      <alignment horizontal="left" vertical="top" wrapText="1"/>
      <protection hidden="1" locked="0"/>
    </xf>
    <xf numFmtId="198" fontId="7" fillId="35" borderId="16" xfId="0" applyNumberFormat="1" applyFont="1" applyFill="1" applyBorder="1" applyAlignment="1">
      <alignment horizontal="right" wrapText="1" shrinkToFit="1"/>
    </xf>
    <xf numFmtId="198" fontId="7" fillId="36" borderId="13" xfId="0" applyNumberFormat="1" applyFont="1" applyFill="1" applyBorder="1" applyAlignment="1">
      <alignment horizontal="right" wrapText="1" shrinkToFit="1"/>
    </xf>
    <xf numFmtId="198" fontId="10" fillId="35" borderId="17" xfId="0" applyNumberFormat="1" applyFont="1" applyFill="1" applyBorder="1" applyAlignment="1">
      <alignment horizontal="right" wrapText="1" shrinkToFit="1"/>
    </xf>
    <xf numFmtId="0" fontId="10" fillId="33" borderId="10" xfId="0" applyFont="1" applyFill="1" applyBorder="1" applyAlignment="1" applyProtection="1">
      <alignment horizontal="right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198" fontId="7" fillId="36" borderId="11" xfId="0" applyNumberFormat="1" applyFont="1" applyFill="1" applyBorder="1" applyAlignment="1">
      <alignment horizontal="right" wrapText="1" shrinkToFit="1"/>
    </xf>
    <xf numFmtId="198" fontId="7" fillId="36" borderId="36" xfId="0" applyNumberFormat="1" applyFont="1" applyFill="1" applyBorder="1" applyAlignment="1">
      <alignment horizontal="right" wrapText="1" shrinkToFit="1"/>
    </xf>
    <xf numFmtId="198" fontId="10" fillId="0" borderId="20" xfId="0" applyNumberFormat="1" applyFont="1" applyFill="1" applyBorder="1" applyAlignment="1">
      <alignment horizontal="right" wrapText="1" shrinkToFit="1"/>
    </xf>
    <xf numFmtId="49" fontId="7" fillId="0" borderId="19" xfId="0" applyNumberFormat="1" applyFont="1" applyFill="1" applyBorder="1" applyAlignment="1" applyProtection="1">
      <alignment horizontal="right" vertical="top"/>
      <protection/>
    </xf>
    <xf numFmtId="198" fontId="7" fillId="0" borderId="20" xfId="0" applyNumberFormat="1" applyFont="1" applyFill="1" applyBorder="1" applyAlignment="1">
      <alignment horizontal="right" wrapText="1" shrinkToFit="1"/>
    </xf>
    <xf numFmtId="198" fontId="10" fillId="0" borderId="23" xfId="0" applyNumberFormat="1" applyFont="1" applyFill="1" applyBorder="1" applyAlignment="1">
      <alignment horizontal="right" wrapText="1" shrinkToFit="1"/>
    </xf>
    <xf numFmtId="198" fontId="7" fillId="35" borderId="52" xfId="0" applyNumberFormat="1" applyFont="1" applyFill="1" applyBorder="1" applyAlignment="1">
      <alignment horizontal="right" wrapText="1" shrinkToFit="1"/>
    </xf>
    <xf numFmtId="198" fontId="10" fillId="35" borderId="20" xfId="0" applyNumberFormat="1" applyFont="1" applyFill="1" applyBorder="1" applyAlignment="1">
      <alignment horizontal="right" wrapText="1" shrinkToFit="1"/>
    </xf>
    <xf numFmtId="198" fontId="7" fillId="35" borderId="23" xfId="0" applyNumberFormat="1" applyFont="1" applyFill="1" applyBorder="1" applyAlignment="1">
      <alignment horizontal="right" wrapText="1" shrinkToFit="1"/>
    </xf>
    <xf numFmtId="197" fontId="16" fillId="0" borderId="19" xfId="0" applyNumberFormat="1" applyFont="1" applyFill="1" applyBorder="1" applyAlignment="1" applyProtection="1">
      <alignment horizontal="right" vertical="top"/>
      <protection hidden="1"/>
    </xf>
    <xf numFmtId="198" fontId="7" fillId="0" borderId="17" xfId="0" applyNumberFormat="1" applyFont="1" applyFill="1" applyBorder="1" applyAlignment="1">
      <alignment horizontal="right"/>
    </xf>
    <xf numFmtId="197" fontId="16" fillId="0" borderId="45" xfId="0" applyNumberFormat="1" applyFont="1" applyFill="1" applyBorder="1" applyAlignment="1" applyProtection="1">
      <alignment horizontal="right" vertical="top"/>
      <protection hidden="1"/>
    </xf>
    <xf numFmtId="197" fontId="13" fillId="33" borderId="53" xfId="0" applyNumberFormat="1" applyFont="1" applyFill="1" applyBorder="1" applyAlignment="1" applyProtection="1">
      <alignment horizontal="right" vertical="center" wrapText="1"/>
      <protection hidden="1"/>
    </xf>
    <xf numFmtId="0" fontId="7" fillId="33" borderId="54" xfId="0" applyFont="1" applyFill="1" applyBorder="1" applyAlignment="1" applyProtection="1">
      <alignment horizontal="center" vertical="center" wrapText="1"/>
      <protection hidden="1"/>
    </xf>
    <xf numFmtId="198" fontId="7" fillId="33" borderId="54" xfId="0" applyNumberFormat="1" applyFont="1" applyFill="1" applyBorder="1" applyAlignment="1" applyProtection="1">
      <alignment horizontal="right" vertical="center" wrapText="1"/>
      <protection hidden="1"/>
    </xf>
    <xf numFmtId="198" fontId="7" fillId="33" borderId="55" xfId="0" applyNumberFormat="1" applyFont="1" applyFill="1" applyBorder="1" applyAlignment="1" applyProtection="1">
      <alignment horizontal="right" vertical="center" wrapText="1"/>
      <protection hidden="1"/>
    </xf>
    <xf numFmtId="197" fontId="13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198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8" fontId="7" fillId="0" borderId="52" xfId="0" applyNumberFormat="1" applyFont="1" applyFill="1" applyBorder="1" applyAlignment="1" applyProtection="1">
      <alignment horizontal="right" vertical="center" wrapText="1"/>
      <protection hidden="1"/>
    </xf>
    <xf numFmtId="197" fontId="13" fillId="33" borderId="12" xfId="0" applyNumberFormat="1" applyFont="1" applyFill="1" applyBorder="1" applyAlignment="1" applyProtection="1">
      <alignment horizontal="right" vertical="center" wrapText="1"/>
      <protection hidden="1"/>
    </xf>
    <xf numFmtId="197" fontId="16" fillId="0" borderId="24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198" fontId="10" fillId="0" borderId="51" xfId="0" applyNumberFormat="1" applyFont="1" applyFill="1" applyBorder="1" applyAlignment="1" applyProtection="1">
      <alignment vertical="center" wrapText="1"/>
      <protection hidden="1"/>
    </xf>
    <xf numFmtId="49" fontId="16" fillId="0" borderId="17" xfId="0" applyNumberFormat="1" applyFont="1" applyFill="1" applyBorder="1" applyAlignment="1" applyProtection="1">
      <alignment horizontal="right" vertical="top"/>
      <protection hidden="1"/>
    </xf>
    <xf numFmtId="0" fontId="16" fillId="0" borderId="17" xfId="0" applyFont="1" applyFill="1" applyBorder="1" applyAlignment="1" applyProtection="1">
      <alignment horizontal="left" vertical="top"/>
      <protection hidden="1"/>
    </xf>
    <xf numFmtId="198" fontId="7" fillId="0" borderId="52" xfId="0" applyNumberFormat="1" applyFont="1" applyFill="1" applyBorder="1" applyAlignment="1" applyProtection="1">
      <alignment horizontal="right" wrapText="1"/>
      <protection hidden="1"/>
    </xf>
    <xf numFmtId="49" fontId="13" fillId="0" borderId="45" xfId="0" applyNumberFormat="1" applyFont="1" applyFill="1" applyBorder="1" applyAlignment="1" applyProtection="1">
      <alignment horizontal="right" vertical="top"/>
      <protection hidden="1"/>
    </xf>
    <xf numFmtId="0" fontId="13" fillId="0" borderId="22" xfId="0" applyFont="1" applyFill="1" applyBorder="1" applyAlignment="1" applyProtection="1">
      <alignment horizontal="left" vertical="top"/>
      <protection hidden="1"/>
    </xf>
    <xf numFmtId="198" fontId="7" fillId="0" borderId="26" xfId="0" applyNumberFormat="1" applyFont="1" applyFill="1" applyBorder="1" applyAlignment="1" applyProtection="1">
      <alignment horizontal="right"/>
      <protection hidden="1"/>
    </xf>
    <xf numFmtId="49" fontId="13" fillId="0" borderId="33" xfId="0" applyNumberFormat="1" applyFont="1" applyFill="1" applyBorder="1" applyAlignment="1" applyProtection="1">
      <alignment horizontal="right" vertical="top"/>
      <protection hidden="1"/>
    </xf>
    <xf numFmtId="0" fontId="13" fillId="0" borderId="17" xfId="0" applyFont="1" applyFill="1" applyBorder="1" applyAlignment="1" applyProtection="1">
      <alignment horizontal="left" vertical="top" wrapText="1"/>
      <protection hidden="1"/>
    </xf>
    <xf numFmtId="198" fontId="7" fillId="0" borderId="27" xfId="0" applyNumberFormat="1" applyFont="1" applyFill="1" applyBorder="1" applyAlignment="1" applyProtection="1">
      <alignment horizontal="right"/>
      <protection hidden="1"/>
    </xf>
    <xf numFmtId="198" fontId="7" fillId="0" borderId="20" xfId="0" applyNumberFormat="1" applyFont="1" applyFill="1" applyBorder="1" applyAlignment="1" applyProtection="1">
      <alignment horizontal="right"/>
      <protection hidden="1"/>
    </xf>
    <xf numFmtId="197" fontId="13" fillId="33" borderId="35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4" xfId="0" applyNumberFormat="1" applyFont="1" applyFill="1" applyBorder="1" applyAlignment="1" applyProtection="1">
      <alignment horizontal="center" vertical="center" wrapText="1"/>
      <protection hidden="1"/>
    </xf>
    <xf numFmtId="198" fontId="7" fillId="33" borderId="14" xfId="0" applyNumberFormat="1" applyFont="1" applyFill="1" applyBorder="1" applyAlignment="1" applyProtection="1">
      <alignment horizontal="right" vertical="center"/>
      <protection hidden="1"/>
    </xf>
    <xf numFmtId="198" fontId="7" fillId="33" borderId="15" xfId="0" applyNumberFormat="1" applyFont="1" applyFill="1" applyBorder="1" applyAlignment="1" applyProtection="1">
      <alignment horizontal="right" vertical="center"/>
      <protection hidden="1"/>
    </xf>
    <xf numFmtId="197" fontId="16" fillId="0" borderId="17" xfId="0" applyNumberFormat="1" applyFont="1" applyFill="1" applyBorder="1" applyAlignment="1" applyProtection="1">
      <alignment horizontal="right" vertical="top" wrapText="1"/>
      <protection hidden="1"/>
    </xf>
    <xf numFmtId="198" fontId="19" fillId="0" borderId="17" xfId="0" applyNumberFormat="1" applyFont="1" applyFill="1" applyBorder="1" applyAlignment="1" applyProtection="1">
      <alignment horizontal="right" wrapText="1"/>
      <protection hidden="1"/>
    </xf>
    <xf numFmtId="49" fontId="16" fillId="35" borderId="17" xfId="0" applyNumberFormat="1" applyFont="1" applyFill="1" applyBorder="1" applyAlignment="1" applyProtection="1">
      <alignment horizontal="right" vertical="top" wrapText="1"/>
      <protection hidden="1"/>
    </xf>
    <xf numFmtId="10" fontId="16" fillId="35" borderId="17" xfId="0" applyNumberFormat="1" applyFont="1" applyFill="1" applyBorder="1" applyAlignment="1" applyProtection="1">
      <alignment horizontal="left" vertical="top" wrapText="1"/>
      <protection hidden="1"/>
    </xf>
    <xf numFmtId="198" fontId="10" fillId="35" borderId="17" xfId="0" applyNumberFormat="1" applyFont="1" applyFill="1" applyBorder="1" applyAlignment="1" applyProtection="1">
      <alignment horizontal="right" wrapText="1"/>
      <protection hidden="1"/>
    </xf>
    <xf numFmtId="49" fontId="16" fillId="35" borderId="37" xfId="0" applyNumberFormat="1" applyFont="1" applyFill="1" applyBorder="1" applyAlignment="1" applyProtection="1">
      <alignment horizontal="right" vertical="top"/>
      <protection hidden="1"/>
    </xf>
    <xf numFmtId="0" fontId="16" fillId="35" borderId="3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Alignment="1" applyProtection="1">
      <alignment vertical="top" wrapText="1"/>
      <protection locked="0"/>
    </xf>
    <xf numFmtId="1" fontId="16" fillId="0" borderId="17" xfId="0" applyNumberFormat="1" applyFont="1" applyFill="1" applyBorder="1" applyAlignment="1" applyProtection="1">
      <alignment horizontal="right" vertical="top" wrapText="1"/>
      <protection hidden="1"/>
    </xf>
    <xf numFmtId="0" fontId="10" fillId="0" borderId="17" xfId="0" applyFont="1" applyFill="1" applyBorder="1" applyAlignment="1">
      <alignment horizontal="left" vertical="center" wrapText="1"/>
    </xf>
    <xf numFmtId="2" fontId="62" fillId="0" borderId="17" xfId="55" applyNumberFormat="1" applyFont="1" applyBorder="1" applyAlignment="1" quotePrefix="1">
      <alignment horizontal="left" vertical="center" wrapText="1"/>
      <protection/>
    </xf>
    <xf numFmtId="49" fontId="13" fillId="0" borderId="24" xfId="0" applyNumberFormat="1" applyFont="1" applyFill="1" applyBorder="1" applyAlignment="1" applyProtection="1">
      <alignment horizontal="right" vertical="top"/>
      <protection hidden="1"/>
    </xf>
    <xf numFmtId="0" fontId="13" fillId="0" borderId="51" xfId="0" applyFont="1" applyFill="1" applyBorder="1" applyAlignment="1" applyProtection="1">
      <alignment horizontal="left" vertical="top"/>
      <protection hidden="1"/>
    </xf>
    <xf numFmtId="198" fontId="7" fillId="0" borderId="25" xfId="0" applyNumberFormat="1" applyFont="1" applyFill="1" applyBorder="1" applyAlignment="1" applyProtection="1">
      <alignment horizontal="right"/>
      <protection hidden="1"/>
    </xf>
    <xf numFmtId="198" fontId="7" fillId="0" borderId="14" xfId="0" applyNumberFormat="1" applyFont="1" applyFill="1" applyBorder="1" applyAlignment="1" applyProtection="1">
      <alignment horizontal="right"/>
      <protection hidden="1"/>
    </xf>
    <xf numFmtId="198" fontId="7" fillId="0" borderId="49" xfId="0" applyNumberFormat="1" applyFont="1" applyFill="1" applyBorder="1" applyAlignment="1" applyProtection="1">
      <alignment horizontal="right"/>
      <protection hidden="1"/>
    </xf>
    <xf numFmtId="0" fontId="10" fillId="0" borderId="17" xfId="59" applyFont="1" applyFill="1" applyBorder="1" applyAlignment="1" applyProtection="1">
      <alignment horizontal="left" vertical="center" wrapText="1"/>
      <protection/>
    </xf>
    <xf numFmtId="198" fontId="7" fillId="0" borderId="23" xfId="0" applyNumberFormat="1" applyFont="1" applyFill="1" applyBorder="1" applyAlignment="1" applyProtection="1">
      <alignment horizontal="right"/>
      <protection hidden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2" fontId="62" fillId="0" borderId="17" xfId="55" applyNumberFormat="1" applyFont="1" applyBorder="1" applyAlignment="1" quotePrefix="1">
      <alignment vertical="center" wrapText="1"/>
      <protection/>
    </xf>
    <xf numFmtId="0" fontId="13" fillId="0" borderId="22" xfId="0" applyFont="1" applyFill="1" applyBorder="1" applyAlignment="1" applyProtection="1">
      <alignment horizontal="left" vertical="top" wrapText="1"/>
      <protection hidden="1"/>
    </xf>
    <xf numFmtId="2" fontId="62" fillId="0" borderId="17" xfId="54" applyNumberFormat="1" applyFont="1" applyBorder="1" applyAlignment="1" quotePrefix="1">
      <alignment horizontal="left" vertical="center" wrapText="1"/>
      <protection/>
    </xf>
    <xf numFmtId="2" fontId="62" fillId="0" borderId="17" xfId="56" applyNumberFormat="1" applyFont="1" applyBorder="1" applyAlignment="1" quotePrefix="1">
      <alignment horizontal="left" vertical="center" wrapText="1"/>
      <protection/>
    </xf>
    <xf numFmtId="0" fontId="10" fillId="0" borderId="17" xfId="0" applyFont="1" applyFill="1" applyBorder="1" applyAlignment="1">
      <alignment horizontal="left" vertical="center"/>
    </xf>
    <xf numFmtId="0" fontId="62" fillId="0" borderId="17" xfId="54" applyFont="1" applyBorder="1" applyAlignment="1" quotePrefix="1">
      <alignment horizontal="right" vertical="center" wrapText="1"/>
      <protection/>
    </xf>
    <xf numFmtId="0" fontId="62" fillId="0" borderId="17" xfId="56" applyFont="1" applyBorder="1" applyAlignment="1" quotePrefix="1">
      <alignment horizontal="right" vertical="center" wrapText="1"/>
      <protection/>
    </xf>
    <xf numFmtId="4" fontId="62" fillId="0" borderId="17" xfId="53" applyNumberFormat="1" applyFont="1" applyBorder="1" applyAlignment="1" quotePrefix="1">
      <alignment vertical="center" wrapText="1"/>
      <protection/>
    </xf>
    <xf numFmtId="0" fontId="8" fillId="0" borderId="0" xfId="0" applyFont="1" applyAlignment="1" applyProtection="1">
      <alignment vertical="top" wrapText="1" shrinkToFit="1"/>
      <protection locked="0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2" fontId="10" fillId="0" borderId="17" xfId="0" applyNumberFormat="1" applyFont="1" applyBorder="1" applyAlignment="1" quotePrefix="1">
      <alignment horizontal="lef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right" vertical="center" wrapText="1"/>
    </xf>
    <xf numFmtId="1" fontId="16" fillId="0" borderId="3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 applyAlignment="1">
      <alignment/>
    </xf>
    <xf numFmtId="0" fontId="62" fillId="0" borderId="17" xfId="53" applyFont="1" applyBorder="1" applyAlignment="1">
      <alignment wrapText="1"/>
      <protection/>
    </xf>
    <xf numFmtId="198" fontId="10" fillId="0" borderId="17" xfId="0" applyNumberFormat="1" applyFont="1" applyFill="1" applyBorder="1" applyAlignment="1" applyProtection="1">
      <alignment horizontal="right" wrapText="1"/>
      <protection/>
    </xf>
    <xf numFmtId="198" fontId="10" fillId="0" borderId="20" xfId="0" applyNumberFormat="1" applyFont="1" applyFill="1" applyBorder="1" applyAlignment="1" applyProtection="1">
      <alignment horizontal="right" wrapText="1"/>
      <protection/>
    </xf>
    <xf numFmtId="0" fontId="62" fillId="0" borderId="17" xfId="53" applyFont="1" applyBorder="1">
      <alignment/>
      <protection/>
    </xf>
    <xf numFmtId="198" fontId="62" fillId="0" borderId="17" xfId="53" applyNumberFormat="1" applyFont="1" applyBorder="1">
      <alignment/>
      <protection/>
    </xf>
    <xf numFmtId="198" fontId="63" fillId="0" borderId="17" xfId="53" applyNumberFormat="1" applyFont="1" applyBorder="1">
      <alignment/>
      <protection/>
    </xf>
    <xf numFmtId="4" fontId="10" fillId="0" borderId="17" xfId="0" applyNumberFormat="1" applyFont="1" applyBorder="1" applyAlignment="1" quotePrefix="1">
      <alignment vertical="center" wrapText="1"/>
    </xf>
    <xf numFmtId="49" fontId="16" fillId="0" borderId="59" xfId="0" applyNumberFormat="1" applyFont="1" applyFill="1" applyBorder="1" applyAlignment="1" applyProtection="1">
      <alignment horizontal="right" vertical="top"/>
      <protection hidden="1"/>
    </xf>
    <xf numFmtId="49" fontId="16" fillId="0" borderId="35" xfId="0" applyNumberFormat="1" applyFont="1" applyFill="1" applyBorder="1" applyAlignment="1" applyProtection="1">
      <alignment horizontal="right" vertical="top"/>
      <protection hidden="1"/>
    </xf>
    <xf numFmtId="0" fontId="10" fillId="0" borderId="59" xfId="0" applyFont="1" applyFill="1" applyBorder="1" applyAlignment="1">
      <alignment horizontal="right" vertical="center" wrapText="1"/>
    </xf>
    <xf numFmtId="0" fontId="7" fillId="0" borderId="59" xfId="0" applyFont="1" applyFill="1" applyBorder="1" applyAlignment="1">
      <alignment horizontal="right" vertical="center" wrapText="1"/>
    </xf>
    <xf numFmtId="198" fontId="7" fillId="0" borderId="17" xfId="0" applyNumberFormat="1" applyFont="1" applyBorder="1" applyAlignment="1">
      <alignment/>
    </xf>
    <xf numFmtId="4" fontId="16" fillId="0" borderId="17" xfId="57" applyNumberFormat="1" applyFont="1" applyBorder="1" applyAlignment="1" quotePrefix="1">
      <alignment vertical="center" wrapText="1"/>
      <protection/>
    </xf>
    <xf numFmtId="198" fontId="10" fillId="0" borderId="26" xfId="0" applyNumberFormat="1" applyFont="1" applyBorder="1" applyAlignment="1">
      <alignment/>
    </xf>
    <xf numFmtId="0" fontId="62" fillId="0" borderId="17" xfId="53" applyFont="1" applyBorder="1" applyAlignment="1">
      <alignment vertical="center" wrapText="1"/>
      <protection/>
    </xf>
    <xf numFmtId="49" fontId="16" fillId="0" borderId="16" xfId="0" applyNumberFormat="1" applyFont="1" applyFill="1" applyBorder="1" applyAlignment="1" applyProtection="1">
      <alignment horizontal="right" vertical="top"/>
      <protection hidden="1"/>
    </xf>
    <xf numFmtId="0" fontId="16" fillId="0" borderId="16" xfId="0" applyFont="1" applyFill="1" applyBorder="1" applyAlignment="1" applyProtection="1">
      <alignment horizontal="left" vertical="top"/>
      <protection hidden="1"/>
    </xf>
    <xf numFmtId="2" fontId="16" fillId="0" borderId="17" xfId="55" applyNumberFormat="1" applyFont="1" applyBorder="1" applyAlignment="1" quotePrefix="1">
      <alignment horizontal="left" vertical="center" wrapText="1"/>
      <protection/>
    </xf>
    <xf numFmtId="198" fontId="10" fillId="35" borderId="16" xfId="0" applyNumberFormat="1" applyFont="1" applyFill="1" applyBorder="1" applyAlignment="1">
      <alignment horizontal="right" wrapText="1" shrinkToFit="1"/>
    </xf>
    <xf numFmtId="198" fontId="10" fillId="35" borderId="52" xfId="0" applyNumberFormat="1" applyFont="1" applyFill="1" applyBorder="1" applyAlignment="1">
      <alignment horizontal="right" wrapText="1" shrinkToFit="1"/>
    </xf>
    <xf numFmtId="198" fontId="10" fillId="0" borderId="60" xfId="0" applyNumberFormat="1" applyFont="1" applyFill="1" applyBorder="1" applyAlignment="1" applyProtection="1">
      <alignment horizontal="right"/>
      <protection hidden="1"/>
    </xf>
    <xf numFmtId="0" fontId="10" fillId="0" borderId="61" xfId="0" applyFont="1" applyBorder="1" applyAlignment="1" applyProtection="1">
      <alignment horizontal="righ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hidden="1" locked="0"/>
    </xf>
    <xf numFmtId="4" fontId="10" fillId="0" borderId="14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198" fontId="15" fillId="0" borderId="0" xfId="0" applyNumberFormat="1" applyFont="1" applyAlignment="1">
      <alignment/>
    </xf>
    <xf numFmtId="198" fontId="12" fillId="0" borderId="0" xfId="0" applyNumberFormat="1" applyFont="1" applyFill="1" applyAlignment="1">
      <alignment/>
    </xf>
    <xf numFmtId="200" fontId="12" fillId="0" borderId="0" xfId="0" applyNumberFormat="1" applyFont="1" applyFill="1" applyAlignment="1">
      <alignment/>
    </xf>
    <xf numFmtId="198" fontId="10" fillId="0" borderId="0" xfId="0" applyNumberFormat="1" applyFont="1" applyAlignment="1">
      <alignment/>
    </xf>
    <xf numFmtId="196" fontId="64" fillId="0" borderId="17" xfId="53" applyNumberFormat="1" applyFont="1" applyBorder="1">
      <alignment/>
      <protection/>
    </xf>
    <xf numFmtId="196" fontId="64" fillId="0" borderId="14" xfId="53" applyNumberFormat="1" applyFont="1" applyBorder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 vertical="center"/>
    </xf>
    <xf numFmtId="198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7" fillId="0" borderId="17" xfId="0" applyFont="1" applyBorder="1" applyAlignment="1">
      <alignment vertical="center"/>
    </xf>
    <xf numFmtId="0" fontId="62" fillId="0" borderId="60" xfId="54" applyFont="1" applyBorder="1" applyAlignment="1" quotePrefix="1">
      <alignment horizontal="right" vertical="center" wrapText="1"/>
      <protection/>
    </xf>
    <xf numFmtId="49" fontId="16" fillId="35" borderId="0" xfId="0" applyNumberFormat="1" applyFont="1" applyFill="1" applyBorder="1" applyAlignment="1" applyProtection="1">
      <alignment horizontal="right" vertical="top" wrapText="1"/>
      <protection hidden="1"/>
    </xf>
    <xf numFmtId="198" fontId="10" fillId="35" borderId="29" xfId="0" applyNumberFormat="1" applyFont="1" applyFill="1" applyBorder="1" applyAlignment="1" applyProtection="1">
      <alignment horizontal="right" wrapText="1"/>
      <protection hidden="1"/>
    </xf>
    <xf numFmtId="198" fontId="10" fillId="0" borderId="62" xfId="0" applyNumberFormat="1" applyFont="1" applyFill="1" applyBorder="1" applyAlignment="1" applyProtection="1">
      <alignment horizontal="right" wrapText="1"/>
      <protection hidden="1"/>
    </xf>
    <xf numFmtId="0" fontId="8" fillId="0" borderId="58" xfId="0" applyFont="1" applyBorder="1" applyAlignment="1" applyProtection="1">
      <alignment horizontal="center" vertical="top" wrapText="1" shrinkToFit="1"/>
      <protection locked="0"/>
    </xf>
    <xf numFmtId="0" fontId="7" fillId="0" borderId="0" xfId="0" applyFont="1" applyAlignment="1">
      <alignment readingOrder="1"/>
    </xf>
    <xf numFmtId="0" fontId="10" fillId="0" borderId="0" xfId="0" applyFont="1" applyAlignment="1">
      <alignment/>
    </xf>
    <xf numFmtId="0" fontId="10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top" wrapText="1" shrinkToFit="1"/>
      <protection locked="0"/>
    </xf>
    <xf numFmtId="0" fontId="7" fillId="0" borderId="0" xfId="0" applyFont="1" applyAlignment="1">
      <alignment/>
    </xf>
    <xf numFmtId="0" fontId="25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5" xfId="56"/>
    <cellStyle name="Обычный_3" xfId="57"/>
    <cellStyle name="Обычный_Dod5kochtor" xfId="58"/>
    <cellStyle name="Обычный_ZV1PIV9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4"/>
  <sheetViews>
    <sheetView showZeros="0" tabSelected="1" view="pageBreakPreview" zoomScale="75" zoomScaleNormal="75" zoomScaleSheetLayoutView="75" zoomScalePageLayoutView="0" workbookViewId="0" topLeftCell="A1">
      <pane xSplit="2" ySplit="5" topLeftCell="C3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F2"/>
    </sheetView>
  </sheetViews>
  <sheetFormatPr defaultColWidth="9.00390625" defaultRowHeight="12.75"/>
  <cols>
    <col min="1" max="1" width="12.125" style="41" customWidth="1"/>
    <col min="2" max="2" width="107.875" style="41" customWidth="1"/>
    <col min="3" max="3" width="13.375" style="41" customWidth="1"/>
    <col min="4" max="4" width="15.125" style="63" customWidth="1"/>
    <col min="5" max="5" width="13.00390625" style="41" customWidth="1"/>
    <col min="6" max="6" width="14.25390625" style="41" customWidth="1"/>
    <col min="7" max="7" width="13.875" style="41" customWidth="1"/>
    <col min="8" max="16384" width="9.125" style="41" customWidth="1"/>
  </cols>
  <sheetData>
    <row r="1" spans="3:7" s="6" customFormat="1" ht="18.75" customHeight="1">
      <c r="C1" s="289" t="s">
        <v>198</v>
      </c>
      <c r="D1" s="289"/>
      <c r="E1" s="289"/>
      <c r="F1" s="289"/>
      <c r="G1" s="211"/>
    </row>
    <row r="2" spans="3:7" s="6" customFormat="1" ht="80.25" customHeight="1">
      <c r="C2" s="289"/>
      <c r="D2" s="289"/>
      <c r="E2" s="289"/>
      <c r="F2" s="289"/>
      <c r="G2" s="211"/>
    </row>
    <row r="3" spans="1:7" s="6" customFormat="1" ht="27.75" customHeight="1" thickBot="1">
      <c r="A3" s="286" t="s">
        <v>191</v>
      </c>
      <c r="B3" s="286"/>
      <c r="C3" s="286"/>
      <c r="D3" s="286"/>
      <c r="E3" s="286"/>
      <c r="F3" s="234"/>
      <c r="G3" s="234"/>
    </row>
    <row r="4" spans="1:7" s="6" customFormat="1" ht="27.75" customHeight="1" thickBot="1">
      <c r="A4" s="235"/>
      <c r="B4" s="235"/>
      <c r="C4" s="235"/>
      <c r="D4" s="235"/>
      <c r="E4" s="235"/>
      <c r="F4" s="234"/>
      <c r="G4" s="234"/>
    </row>
    <row r="5" spans="1:6" s="68" customFormat="1" ht="69" customHeight="1" thickBot="1">
      <c r="A5" s="1" t="s">
        <v>0</v>
      </c>
      <c r="B5" s="3" t="s">
        <v>1</v>
      </c>
      <c r="C5" s="66" t="s">
        <v>39</v>
      </c>
      <c r="D5" s="67" t="s">
        <v>51</v>
      </c>
      <c r="E5" s="93" t="s">
        <v>40</v>
      </c>
      <c r="F5" s="277"/>
    </row>
    <row r="6" spans="1:5" s="28" customFormat="1" ht="26.25" customHeight="1" thickBot="1">
      <c r="A6" s="31"/>
      <c r="B6" s="10" t="s">
        <v>13</v>
      </c>
      <c r="C6" s="32"/>
      <c r="D6" s="32"/>
      <c r="E6" s="94">
        <f aca="true" t="shared" si="0" ref="E6:E19">IF(C6=0,"",$D6/C6*100)</f>
      </c>
    </row>
    <row r="7" spans="1:5" s="6" customFormat="1" ht="23.25" customHeight="1">
      <c r="A7" s="156">
        <v>10000000</v>
      </c>
      <c r="B7" s="157" t="s">
        <v>2</v>
      </c>
      <c r="C7" s="158">
        <f>SUM(C8)</f>
        <v>53.5</v>
      </c>
      <c r="D7" s="158">
        <f>SUM(D8)</f>
        <v>38.6</v>
      </c>
      <c r="E7" s="155">
        <f t="shared" si="0"/>
        <v>72.14953271028037</v>
      </c>
    </row>
    <row r="8" spans="1:5" s="6" customFormat="1" ht="18.75">
      <c r="A8" s="123" t="s">
        <v>54</v>
      </c>
      <c r="B8" s="29" t="s">
        <v>55</v>
      </c>
      <c r="C8" s="30">
        <f>C9</f>
        <v>53.5</v>
      </c>
      <c r="D8" s="30">
        <f>D9</f>
        <v>38.6</v>
      </c>
      <c r="E8" s="170">
        <f t="shared" si="0"/>
        <v>72.14953271028037</v>
      </c>
    </row>
    <row r="9" spans="1:5" s="6" customFormat="1" ht="19.5" thickBot="1">
      <c r="A9" s="102">
        <v>19010000</v>
      </c>
      <c r="B9" s="100" t="s">
        <v>15</v>
      </c>
      <c r="C9" s="275">
        <v>53.5</v>
      </c>
      <c r="D9" s="275">
        <v>38.6</v>
      </c>
      <c r="E9" s="174">
        <f t="shared" si="0"/>
        <v>72.14953271028037</v>
      </c>
    </row>
    <row r="10" spans="1:5" s="6" customFormat="1" ht="22.5" customHeight="1">
      <c r="A10" s="156">
        <v>20000000</v>
      </c>
      <c r="B10" s="157" t="s">
        <v>4</v>
      </c>
      <c r="C10" s="158">
        <f>C11+C13</f>
        <v>2006.8</v>
      </c>
      <c r="D10" s="158">
        <f>D11+D13</f>
        <v>1468.2</v>
      </c>
      <c r="E10" s="155">
        <f t="shared" si="0"/>
        <v>73.16125174407017</v>
      </c>
    </row>
    <row r="11" spans="1:5" s="6" customFormat="1" ht="18.75">
      <c r="A11" s="123">
        <v>24000000</v>
      </c>
      <c r="B11" s="29" t="s">
        <v>50</v>
      </c>
      <c r="C11" s="30">
        <f>SUM(C12)</f>
        <v>1</v>
      </c>
      <c r="D11" s="30">
        <f>D12</f>
        <v>65.4</v>
      </c>
      <c r="E11" s="174">
        <f t="shared" si="0"/>
        <v>6540.000000000001</v>
      </c>
    </row>
    <row r="12" spans="1:5" s="6" customFormat="1" ht="18.75">
      <c r="A12" s="130">
        <v>24060000</v>
      </c>
      <c r="B12" s="29" t="s">
        <v>6</v>
      </c>
      <c r="C12" s="275">
        <v>1</v>
      </c>
      <c r="D12" s="275">
        <v>65.4</v>
      </c>
      <c r="E12" s="174">
        <f t="shared" si="0"/>
        <v>6540.000000000001</v>
      </c>
    </row>
    <row r="13" spans="1:5" s="6" customFormat="1" ht="19.5" thickBot="1">
      <c r="A13" s="34">
        <v>25000000</v>
      </c>
      <c r="B13" s="37" t="s">
        <v>7</v>
      </c>
      <c r="C13" s="275">
        <v>2005.8</v>
      </c>
      <c r="D13" s="275">
        <v>1402.8</v>
      </c>
      <c r="E13" s="174">
        <f t="shared" si="0"/>
        <v>69.93718217170206</v>
      </c>
    </row>
    <row r="14" spans="1:5" s="6" customFormat="1" ht="24" customHeight="1" thickBot="1">
      <c r="A14" s="114">
        <v>30000000</v>
      </c>
      <c r="B14" s="115" t="s">
        <v>31</v>
      </c>
      <c r="C14" s="116">
        <f>+C15</f>
        <v>0</v>
      </c>
      <c r="D14" s="116">
        <f>+D15</f>
        <v>0</v>
      </c>
      <c r="E14" s="122">
        <f t="shared" si="0"/>
      </c>
    </row>
    <row r="15" spans="1:5" s="6" customFormat="1" ht="19.5" thickBot="1">
      <c r="A15" s="24">
        <v>33010000</v>
      </c>
      <c r="B15" s="160" t="s">
        <v>87</v>
      </c>
      <c r="C15" s="275">
        <v>0</v>
      </c>
      <c r="D15" s="275">
        <v>0</v>
      </c>
      <c r="E15" s="172">
        <f t="shared" si="0"/>
      </c>
    </row>
    <row r="16" spans="1:5" s="6" customFormat="1" ht="18.75">
      <c r="A16" s="267">
        <v>50000000</v>
      </c>
      <c r="B16" s="268" t="s">
        <v>181</v>
      </c>
      <c r="C16" s="158">
        <f>C17</f>
        <v>0</v>
      </c>
      <c r="D16" s="158">
        <f>D17</f>
        <v>59.8</v>
      </c>
      <c r="E16" s="155">
        <f t="shared" si="0"/>
      </c>
    </row>
    <row r="17" spans="1:5" s="6" customFormat="1" ht="38.25" thickBot="1">
      <c r="A17" s="267">
        <v>50110000</v>
      </c>
      <c r="B17" s="268" t="s">
        <v>180</v>
      </c>
      <c r="C17" s="276"/>
      <c r="D17" s="276">
        <v>59.8</v>
      </c>
      <c r="E17" s="174">
        <f t="shared" si="0"/>
      </c>
    </row>
    <row r="18" spans="1:5" s="28" customFormat="1" ht="25.5" customHeight="1" thickBot="1">
      <c r="A18" s="26"/>
      <c r="B18" s="118" t="s">
        <v>53</v>
      </c>
      <c r="C18" s="27">
        <f>C7+C10+C14</f>
        <v>2060.3</v>
      </c>
      <c r="D18" s="27">
        <f>D7+D10+D14+D17</f>
        <v>1566.6</v>
      </c>
      <c r="E18" s="162">
        <f t="shared" si="0"/>
        <v>76.03747027131969</v>
      </c>
    </row>
    <row r="19" spans="1:5" s="28" customFormat="1" ht="27.75" customHeight="1" thickBot="1">
      <c r="A19" s="38"/>
      <c r="B19" s="121" t="s">
        <v>17</v>
      </c>
      <c r="C19" s="105">
        <f>C18</f>
        <v>2060.3</v>
      </c>
      <c r="D19" s="105">
        <f>D18</f>
        <v>1566.6</v>
      </c>
      <c r="E19" s="40">
        <f t="shared" si="0"/>
        <v>76.03747027131969</v>
      </c>
    </row>
    <row r="20" spans="1:6" s="83" customFormat="1" ht="22.5" customHeight="1" thickBot="1">
      <c r="A20" s="187"/>
      <c r="B20" s="188" t="s">
        <v>19</v>
      </c>
      <c r="C20" s="43"/>
      <c r="D20" s="189"/>
      <c r="E20" s="95"/>
      <c r="F20" s="278"/>
    </row>
    <row r="21" spans="1:6" ht="18.75">
      <c r="A21" s="215" t="s">
        <v>60</v>
      </c>
      <c r="B21" s="216" t="s">
        <v>22</v>
      </c>
      <c r="C21" s="143">
        <f>C22</f>
        <v>25</v>
      </c>
      <c r="D21" s="143">
        <f>D22</f>
        <v>0.1</v>
      </c>
      <c r="E21" s="192">
        <f aca="true" t="shared" si="1" ref="E21:E56">IF(C21=0,"",IF(($D21/C21*100)&gt;=200,"В/100",$D21/C21*100))</f>
        <v>0.4</v>
      </c>
      <c r="F21" s="59"/>
    </row>
    <row r="22" spans="1:6" ht="72" customHeight="1">
      <c r="A22" s="190" t="s">
        <v>97</v>
      </c>
      <c r="B22" s="213" t="s">
        <v>117</v>
      </c>
      <c r="C22" s="21">
        <v>25</v>
      </c>
      <c r="D22" s="21">
        <v>0.1</v>
      </c>
      <c r="E22" s="192">
        <f t="shared" si="1"/>
        <v>0.4</v>
      </c>
      <c r="F22" s="59"/>
    </row>
    <row r="23" spans="1:6" ht="18.75" hidden="1">
      <c r="A23" s="190" t="s">
        <v>88</v>
      </c>
      <c r="B23" s="191" t="s">
        <v>89</v>
      </c>
      <c r="C23" s="21"/>
      <c r="D23" s="21"/>
      <c r="E23" s="192">
        <f t="shared" si="1"/>
      </c>
      <c r="F23" s="59"/>
    </row>
    <row r="24" spans="1:6" ht="18.75" hidden="1">
      <c r="A24" s="190" t="s">
        <v>90</v>
      </c>
      <c r="B24" s="191" t="s">
        <v>91</v>
      </c>
      <c r="C24" s="21"/>
      <c r="D24" s="21"/>
      <c r="E24" s="192">
        <f t="shared" si="1"/>
      </c>
      <c r="F24" s="59"/>
    </row>
    <row r="25" spans="1:6" ht="18.75">
      <c r="A25" s="193" t="s">
        <v>61</v>
      </c>
      <c r="B25" s="194" t="s">
        <v>23</v>
      </c>
      <c r="C25" s="143">
        <f>C26+C27+C28+C29</f>
        <v>660.6</v>
      </c>
      <c r="D25" s="143">
        <f>D26+D27+D28+D29</f>
        <v>295.9</v>
      </c>
      <c r="E25" s="192">
        <f t="shared" si="1"/>
        <v>44.792612776263994</v>
      </c>
      <c r="F25" s="59"/>
    </row>
    <row r="26" spans="1:6" ht="30" customHeight="1">
      <c r="A26" s="223">
        <v>1010</v>
      </c>
      <c r="B26" s="222" t="s">
        <v>100</v>
      </c>
      <c r="C26" s="21">
        <v>350</v>
      </c>
      <c r="D26" s="21">
        <v>20.4</v>
      </c>
      <c r="E26" s="192">
        <f t="shared" si="1"/>
        <v>5.828571428571428</v>
      </c>
      <c r="F26" s="59"/>
    </row>
    <row r="27" spans="1:6" ht="27.75" customHeight="1">
      <c r="A27" s="223">
        <v>1021</v>
      </c>
      <c r="B27" s="226" t="s">
        <v>172</v>
      </c>
      <c r="C27" s="21">
        <v>250</v>
      </c>
      <c r="D27" s="21">
        <v>272.2</v>
      </c>
      <c r="E27" s="192">
        <f t="shared" si="1"/>
        <v>108.88</v>
      </c>
      <c r="F27" s="59"/>
    </row>
    <row r="28" spans="1:6" ht="27.75" customHeight="1">
      <c r="A28" s="225">
        <v>1080</v>
      </c>
      <c r="B28" s="226" t="s">
        <v>123</v>
      </c>
      <c r="C28" s="21">
        <v>45</v>
      </c>
      <c r="D28" s="21">
        <v>3.3</v>
      </c>
      <c r="E28" s="192">
        <f t="shared" si="1"/>
        <v>7.333333333333333</v>
      </c>
      <c r="F28" s="59"/>
    </row>
    <row r="29" spans="1:6" ht="43.5" customHeight="1">
      <c r="A29" s="255">
        <v>1200</v>
      </c>
      <c r="B29" s="252" t="s">
        <v>154</v>
      </c>
      <c r="C29" s="21">
        <v>15.6</v>
      </c>
      <c r="D29" s="21">
        <v>0</v>
      </c>
      <c r="E29" s="192">
        <f t="shared" si="1"/>
        <v>0</v>
      </c>
      <c r="F29" s="59"/>
    </row>
    <row r="30" spans="1:6" ht="43.5" customHeight="1">
      <c r="A30" s="256">
        <v>2000</v>
      </c>
      <c r="B30" s="236" t="s">
        <v>24</v>
      </c>
      <c r="C30" s="143">
        <f>C31</f>
        <v>64.5</v>
      </c>
      <c r="D30" s="143">
        <f>D31</f>
        <v>0</v>
      </c>
      <c r="E30" s="192">
        <f t="shared" si="1"/>
        <v>0</v>
      </c>
      <c r="F30" s="59"/>
    </row>
    <row r="31" spans="1:6" ht="43.5" customHeight="1">
      <c r="A31" s="255">
        <v>2010</v>
      </c>
      <c r="B31" s="233" t="s">
        <v>167</v>
      </c>
      <c r="C31" s="21">
        <v>64.5</v>
      </c>
      <c r="D31" s="21"/>
      <c r="E31" s="192">
        <f t="shared" si="1"/>
        <v>0</v>
      </c>
      <c r="F31" s="59"/>
    </row>
    <row r="32" spans="1:6" ht="18.75">
      <c r="A32" s="196" t="s">
        <v>63</v>
      </c>
      <c r="B32" s="197" t="s">
        <v>25</v>
      </c>
      <c r="C32" s="143">
        <f>C33</f>
        <v>800</v>
      </c>
      <c r="D32" s="143">
        <f>D33+D34</f>
        <v>798.3</v>
      </c>
      <c r="E32" s="192">
        <f t="shared" si="1"/>
        <v>99.7875</v>
      </c>
      <c r="F32" s="59"/>
    </row>
    <row r="33" spans="1:6" ht="57.75" customHeight="1">
      <c r="A33" s="231">
        <v>3104</v>
      </c>
      <c r="B33" s="252" t="s">
        <v>162</v>
      </c>
      <c r="C33" s="21">
        <v>800</v>
      </c>
      <c r="D33" s="21">
        <v>712.4</v>
      </c>
      <c r="E33" s="192">
        <f t="shared" si="1"/>
        <v>89.05</v>
      </c>
      <c r="F33" s="59"/>
    </row>
    <row r="34" spans="1:6" ht="48" customHeight="1">
      <c r="A34" s="282">
        <v>3121</v>
      </c>
      <c r="B34" s="228" t="s">
        <v>125</v>
      </c>
      <c r="C34" s="21"/>
      <c r="D34" s="21">
        <v>85.9</v>
      </c>
      <c r="E34" s="192"/>
      <c r="F34" s="59"/>
    </row>
    <row r="35" spans="1:6" ht="21.75" customHeight="1">
      <c r="A35" s="193" t="s">
        <v>64</v>
      </c>
      <c r="B35" s="227" t="s">
        <v>26</v>
      </c>
      <c r="C35" s="143">
        <f>C36</f>
        <v>20</v>
      </c>
      <c r="D35" s="143">
        <f>D36</f>
        <v>3.3</v>
      </c>
      <c r="E35" s="192">
        <f t="shared" si="1"/>
        <v>16.499999999999996</v>
      </c>
      <c r="F35" s="59"/>
    </row>
    <row r="36" spans="1:6" ht="37.5">
      <c r="A36" s="225">
        <v>4060</v>
      </c>
      <c r="B36" s="213" t="s">
        <v>128</v>
      </c>
      <c r="C36" s="21">
        <v>20</v>
      </c>
      <c r="D36" s="21">
        <v>3.3</v>
      </c>
      <c r="E36" s="192">
        <f t="shared" si="1"/>
        <v>16.499999999999996</v>
      </c>
      <c r="F36" s="59"/>
    </row>
    <row r="37" spans="1:6" ht="18.75">
      <c r="A37" s="237">
        <v>6000</v>
      </c>
      <c r="B37" s="236" t="s">
        <v>143</v>
      </c>
      <c r="C37" s="143">
        <f>C38</f>
        <v>495.8</v>
      </c>
      <c r="D37" s="143">
        <f>D38</f>
        <v>171.6</v>
      </c>
      <c r="E37" s="192">
        <f t="shared" si="1"/>
        <v>34.61073013311819</v>
      </c>
      <c r="F37" s="59"/>
    </row>
    <row r="38" spans="1:6" ht="18.75">
      <c r="A38" s="225">
        <v>6012</v>
      </c>
      <c r="B38" s="214" t="s">
        <v>144</v>
      </c>
      <c r="C38" s="21">
        <v>495.8</v>
      </c>
      <c r="D38" s="21">
        <v>171.6</v>
      </c>
      <c r="E38" s="192">
        <f t="shared" si="1"/>
        <v>34.61073013311819</v>
      </c>
      <c r="F38" s="59"/>
    </row>
    <row r="39" spans="1:6" ht="18.75">
      <c r="A39" s="241">
        <v>7000</v>
      </c>
      <c r="B39" s="239" t="s">
        <v>95</v>
      </c>
      <c r="C39" s="143">
        <f>C40+C41+C43+C42+C45</f>
        <v>92.5</v>
      </c>
      <c r="D39" s="143">
        <f>D40+D41+D43+D42+D45</f>
        <v>0</v>
      </c>
      <c r="E39" s="192">
        <f t="shared" si="1"/>
        <v>0</v>
      </c>
      <c r="F39" s="59"/>
    </row>
    <row r="40" spans="1:6" ht="21" customHeight="1">
      <c r="A40" s="238">
        <v>7130</v>
      </c>
      <c r="B40" s="240" t="s">
        <v>135</v>
      </c>
      <c r="C40" s="21">
        <v>0</v>
      </c>
      <c r="D40" s="21"/>
      <c r="E40" s="192">
        <f t="shared" si="1"/>
      </c>
      <c r="F40" s="59"/>
    </row>
    <row r="41" spans="1:6" ht="25.5" customHeight="1">
      <c r="A41" s="238">
        <v>7350</v>
      </c>
      <c r="B41" s="214" t="s">
        <v>145</v>
      </c>
      <c r="C41" s="21">
        <v>0</v>
      </c>
      <c r="D41" s="21">
        <v>0</v>
      </c>
      <c r="E41" s="192">
        <f t="shared" si="1"/>
      </c>
      <c r="F41" s="59"/>
    </row>
    <row r="42" spans="1:6" ht="24" customHeight="1">
      <c r="A42" s="190" t="s">
        <v>111</v>
      </c>
      <c r="B42" s="191" t="s">
        <v>112</v>
      </c>
      <c r="C42" s="21">
        <v>0</v>
      </c>
      <c r="D42" s="21"/>
      <c r="E42" s="192">
        <f t="shared" si="1"/>
      </c>
      <c r="F42" s="59"/>
    </row>
    <row r="43" spans="1:6" ht="28.5" customHeight="1">
      <c r="A43" s="190" t="s">
        <v>141</v>
      </c>
      <c r="B43" s="214" t="s">
        <v>138</v>
      </c>
      <c r="C43" s="21">
        <v>20</v>
      </c>
      <c r="D43" s="21"/>
      <c r="E43" s="192">
        <f t="shared" si="1"/>
        <v>0</v>
      </c>
      <c r="F43" s="59"/>
    </row>
    <row r="44" spans="1:6" ht="48.75" customHeight="1">
      <c r="A44" s="190" t="s">
        <v>173</v>
      </c>
      <c r="B44" s="252" t="s">
        <v>175</v>
      </c>
      <c r="C44" s="21">
        <v>0</v>
      </c>
      <c r="D44" s="21"/>
      <c r="E44" s="192">
        <f t="shared" si="1"/>
      </c>
      <c r="F44" s="59"/>
    </row>
    <row r="45" spans="1:6" ht="57" customHeight="1">
      <c r="A45" s="190" t="s">
        <v>174</v>
      </c>
      <c r="B45" s="263" t="s">
        <v>176</v>
      </c>
      <c r="C45" s="21">
        <v>72.5</v>
      </c>
      <c r="D45" s="21"/>
      <c r="E45" s="192">
        <f t="shared" si="1"/>
        <v>0</v>
      </c>
      <c r="F45" s="59"/>
    </row>
    <row r="46" spans="1:6" ht="1.5" customHeight="1" hidden="1">
      <c r="A46" s="190" t="s">
        <v>98</v>
      </c>
      <c r="B46" s="191" t="s">
        <v>92</v>
      </c>
      <c r="C46" s="21"/>
      <c r="D46" s="21"/>
      <c r="E46" s="192">
        <f t="shared" si="1"/>
      </c>
      <c r="F46" s="59"/>
    </row>
    <row r="47" spans="1:6" ht="12.75" customHeight="1">
      <c r="A47" s="261"/>
      <c r="B47" s="262"/>
      <c r="C47" s="21"/>
      <c r="D47" s="21"/>
      <c r="E47" s="192"/>
      <c r="F47" s="59"/>
    </row>
    <row r="48" spans="1:6" ht="21.75" customHeight="1">
      <c r="A48" s="243">
        <v>8000</v>
      </c>
      <c r="B48" s="242" t="s">
        <v>96</v>
      </c>
      <c r="C48" s="143">
        <f>C49</f>
        <v>54.5</v>
      </c>
      <c r="D48" s="143">
        <f>D49</f>
        <v>30</v>
      </c>
      <c r="E48" s="192">
        <f t="shared" si="1"/>
        <v>55.04587155963303</v>
      </c>
      <c r="F48" s="59"/>
    </row>
    <row r="49" spans="1:6" ht="18.75">
      <c r="A49" s="190" t="s">
        <v>98</v>
      </c>
      <c r="B49" s="191" t="s">
        <v>92</v>
      </c>
      <c r="C49" s="21">
        <v>54.5</v>
      </c>
      <c r="D49" s="21">
        <v>30</v>
      </c>
      <c r="E49" s="192">
        <f t="shared" si="1"/>
        <v>55.04587155963303</v>
      </c>
      <c r="F49" s="270"/>
    </row>
    <row r="50" spans="1:6" ht="43.5" customHeight="1" hidden="1" thickBot="1">
      <c r="A50" s="74"/>
      <c r="B50" s="70"/>
      <c r="C50" s="107"/>
      <c r="D50" s="108"/>
      <c r="E50" s="51">
        <f t="shared" si="1"/>
      </c>
      <c r="F50" s="270"/>
    </row>
    <row r="51" spans="1:6" ht="43.5" customHeight="1" hidden="1" thickBot="1">
      <c r="A51" s="72"/>
      <c r="B51" s="70"/>
      <c r="C51" s="52"/>
      <c r="D51" s="20"/>
      <c r="E51" s="51">
        <f t="shared" si="1"/>
      </c>
      <c r="F51" s="270"/>
    </row>
    <row r="52" spans="1:6" ht="43.5" customHeight="1" hidden="1" thickBot="1">
      <c r="A52" s="72"/>
      <c r="B52" s="70"/>
      <c r="C52" s="52"/>
      <c r="D52" s="20"/>
      <c r="E52" s="51">
        <f t="shared" si="1"/>
      </c>
      <c r="F52" s="270"/>
    </row>
    <row r="53" spans="1:6" s="83" customFormat="1" ht="43.5" customHeight="1" hidden="1" thickBot="1">
      <c r="A53" s="71"/>
      <c r="B53" s="69"/>
      <c r="C53" s="47"/>
      <c r="D53" s="21"/>
      <c r="E53" s="51">
        <f t="shared" si="1"/>
      </c>
      <c r="F53" s="279"/>
    </row>
    <row r="54" spans="1:6" ht="39" customHeight="1" hidden="1" thickBot="1">
      <c r="A54" s="73"/>
      <c r="B54" s="77"/>
      <c r="C54" s="53"/>
      <c r="D54" s="18"/>
      <c r="E54" s="19">
        <f t="shared" si="1"/>
      </c>
      <c r="F54" s="270"/>
    </row>
    <row r="55" spans="1:6" ht="12.75" customHeight="1" thickBot="1">
      <c r="A55" s="73"/>
      <c r="B55" s="23"/>
      <c r="C55" s="53"/>
      <c r="D55" s="18"/>
      <c r="E55" s="19">
        <f t="shared" si="1"/>
      </c>
      <c r="F55" s="270"/>
    </row>
    <row r="56" spans="1:6" s="83" customFormat="1" ht="29.25" customHeight="1" thickBot="1">
      <c r="A56" s="81"/>
      <c r="B56" s="119" t="s">
        <v>44</v>
      </c>
      <c r="C56" s="85">
        <f>C21+C25+C32+C35+C37+C39+C48</f>
        <v>2148.3999999999996</v>
      </c>
      <c r="D56" s="85">
        <f>D21+D25+D32+D35+D37+D39+D48</f>
        <v>1299.1999999999998</v>
      </c>
      <c r="E56" s="90">
        <f t="shared" si="1"/>
        <v>60.47291007261217</v>
      </c>
      <c r="F56" s="278"/>
    </row>
    <row r="57" spans="1:6" s="83" customFormat="1" ht="22.5" customHeight="1" thickBot="1">
      <c r="A57" s="87"/>
      <c r="B57" s="10" t="s">
        <v>27</v>
      </c>
      <c r="C57" s="103"/>
      <c r="D57" s="54"/>
      <c r="E57" s="95"/>
      <c r="F57" s="280"/>
    </row>
    <row r="58" spans="1:6" s="83" customFormat="1" ht="30" customHeight="1">
      <c r="A58" s="244">
        <v>4113</v>
      </c>
      <c r="B58" s="57" t="s">
        <v>104</v>
      </c>
      <c r="C58" s="49">
        <v>54.2</v>
      </c>
      <c r="D58" s="50">
        <v>0</v>
      </c>
      <c r="E58" s="51">
        <f>IF(C58=0,"",IF(($D58/C58*100)&gt;=200,"В/100",$D58/C58*100))</f>
        <v>0</v>
      </c>
      <c r="F58" s="278"/>
    </row>
    <row r="59" spans="1:6" ht="27.75" customHeight="1" thickBot="1">
      <c r="A59" s="244">
        <v>4123</v>
      </c>
      <c r="B59" s="79" t="s">
        <v>110</v>
      </c>
      <c r="C59" s="49">
        <v>-54.2</v>
      </c>
      <c r="D59" s="50">
        <v>-16.9</v>
      </c>
      <c r="E59" s="51">
        <f>IF(C59=0,"",IF(($D59/C59*100)&gt;=200,"В/100",$D59/C59*100))</f>
        <v>31.180811808118076</v>
      </c>
      <c r="F59" s="270"/>
    </row>
    <row r="60" spans="1:6" ht="26.25" customHeight="1" thickBot="1">
      <c r="A60" s="81"/>
      <c r="B60" s="119" t="s">
        <v>28</v>
      </c>
      <c r="C60" s="85">
        <f>SUM(C58:C59)</f>
        <v>0</v>
      </c>
      <c r="D60" s="85">
        <f>SUM(D58:D59)</f>
        <v>-16.9</v>
      </c>
      <c r="E60" s="85">
        <f>SUM(E58:E59)</f>
        <v>31.180811808118076</v>
      </c>
      <c r="F60" s="270"/>
    </row>
    <row r="61" spans="1:6" ht="22.5" customHeight="1" thickBot="1">
      <c r="A61" s="96"/>
      <c r="B61" s="92" t="s">
        <v>49</v>
      </c>
      <c r="C61" s="97"/>
      <c r="D61" s="106"/>
      <c r="E61" s="98"/>
      <c r="F61" s="270"/>
    </row>
    <row r="62" spans="1:6" ht="37.5" hidden="1">
      <c r="A62" s="99">
        <v>601000</v>
      </c>
      <c r="B62" s="78" t="s">
        <v>35</v>
      </c>
      <c r="C62" s="109"/>
      <c r="D62" s="110">
        <v>0</v>
      </c>
      <c r="E62" s="58"/>
      <c r="F62" s="270"/>
    </row>
    <row r="63" spans="1:6" ht="37.5" hidden="1">
      <c r="A63" s="73">
        <v>601100</v>
      </c>
      <c r="B63" s="77" t="s">
        <v>34</v>
      </c>
      <c r="C63" s="53"/>
      <c r="D63" s="18">
        <v>0</v>
      </c>
      <c r="E63" s="19"/>
      <c r="F63" s="270"/>
    </row>
    <row r="64" spans="1:6" ht="18.75" hidden="1">
      <c r="A64" s="73">
        <v>601200</v>
      </c>
      <c r="B64" s="77" t="s">
        <v>33</v>
      </c>
      <c r="C64" s="53"/>
      <c r="D64" s="18">
        <v>0</v>
      </c>
      <c r="E64" s="19"/>
      <c r="F64" s="270"/>
    </row>
    <row r="65" spans="1:9" ht="18.75">
      <c r="A65" s="175">
        <v>602000</v>
      </c>
      <c r="B65" s="69" t="s">
        <v>32</v>
      </c>
      <c r="C65" s="143">
        <f>C66-C67++C68+C70</f>
        <v>152.79999999999998</v>
      </c>
      <c r="D65" s="143">
        <f>D66-D67+D68+D70+D69</f>
        <v>-290.4000000000001</v>
      </c>
      <c r="E65" s="33"/>
      <c r="F65" s="270"/>
      <c r="I65" s="60"/>
    </row>
    <row r="66" spans="1:9" ht="18.75">
      <c r="A66" s="175">
        <v>602100</v>
      </c>
      <c r="B66" s="69" t="s">
        <v>36</v>
      </c>
      <c r="C66" s="21">
        <v>137.2</v>
      </c>
      <c r="D66" s="144">
        <v>2516.7</v>
      </c>
      <c r="E66" s="33"/>
      <c r="F66" s="270"/>
      <c r="I66" s="60"/>
    </row>
    <row r="67" spans="1:9" ht="21.75" customHeight="1">
      <c r="A67" s="175">
        <v>602200</v>
      </c>
      <c r="B67" s="69" t="s">
        <v>37</v>
      </c>
      <c r="C67" s="143"/>
      <c r="D67" s="144">
        <v>2807.1</v>
      </c>
      <c r="E67" s="33"/>
      <c r="F67" s="270"/>
      <c r="I67" s="60"/>
    </row>
    <row r="68" spans="1:9" ht="18.75" hidden="1">
      <c r="A68" s="175">
        <v>602304</v>
      </c>
      <c r="B68" s="69" t="s">
        <v>45</v>
      </c>
      <c r="C68" s="143"/>
      <c r="D68" s="144"/>
      <c r="E68" s="33"/>
      <c r="F68" s="270"/>
      <c r="I68" s="60"/>
    </row>
    <row r="69" spans="1:9" ht="18.75">
      <c r="A69" s="130" t="s">
        <v>59</v>
      </c>
      <c r="B69" s="29" t="s">
        <v>38</v>
      </c>
      <c r="C69" s="143"/>
      <c r="D69" s="144">
        <v>0</v>
      </c>
      <c r="E69" s="33"/>
      <c r="F69" s="270"/>
      <c r="I69" s="60"/>
    </row>
    <row r="70" spans="1:9" ht="37.5">
      <c r="A70" s="175">
        <v>602400</v>
      </c>
      <c r="B70" s="69" t="s">
        <v>16</v>
      </c>
      <c r="C70" s="21">
        <v>15.6</v>
      </c>
      <c r="D70" s="144">
        <v>0</v>
      </c>
      <c r="E70" s="33"/>
      <c r="F70" s="270"/>
      <c r="I70" s="60"/>
    </row>
    <row r="71" spans="1:9" ht="19.5" thickBot="1">
      <c r="A71" s="139"/>
      <c r="B71" s="138" t="s">
        <v>48</v>
      </c>
      <c r="C71" s="141">
        <f>+C62+C65</f>
        <v>152.79999999999998</v>
      </c>
      <c r="D71" s="140">
        <f>+D62+D65</f>
        <v>-290.4000000000001</v>
      </c>
      <c r="E71" s="142"/>
      <c r="F71" s="270"/>
      <c r="I71" s="60"/>
    </row>
    <row r="72" spans="1:9" ht="18.75">
      <c r="A72" s="270"/>
      <c r="B72" s="270"/>
      <c r="C72" s="271"/>
      <c r="D72" s="273"/>
      <c r="E72" s="274"/>
      <c r="F72" s="270"/>
      <c r="I72" s="60"/>
    </row>
    <row r="73" spans="1:9" ht="18.75">
      <c r="A73" s="287" t="s">
        <v>190</v>
      </c>
      <c r="B73" s="288"/>
      <c r="C73" s="288"/>
      <c r="D73" s="288"/>
      <c r="E73" s="288"/>
      <c r="F73" s="245"/>
      <c r="G73" s="245"/>
      <c r="H73" s="245"/>
      <c r="I73" s="245"/>
    </row>
    <row r="74" spans="3:5" ht="18">
      <c r="C74" s="62"/>
      <c r="D74" s="64"/>
      <c r="E74" s="61"/>
    </row>
    <row r="75" spans="3:5" ht="18">
      <c r="C75" s="62"/>
      <c r="D75" s="65"/>
      <c r="E75" s="61"/>
    </row>
    <row r="76" spans="3:5" ht="18">
      <c r="C76" s="62"/>
      <c r="D76" s="64"/>
      <c r="E76" s="61"/>
    </row>
    <row r="77" spans="3:5" ht="18">
      <c r="C77" s="62"/>
      <c r="D77" s="64"/>
      <c r="E77" s="61"/>
    </row>
    <row r="78" spans="3:5" ht="18">
      <c r="C78" s="62"/>
      <c r="D78" s="64"/>
      <c r="E78" s="61"/>
    </row>
    <row r="79" spans="3:5" ht="18">
      <c r="C79" s="62"/>
      <c r="D79" s="64"/>
      <c r="E79" s="61"/>
    </row>
    <row r="80" spans="3:5" ht="18">
      <c r="C80" s="62"/>
      <c r="D80" s="64"/>
      <c r="E80" s="61"/>
    </row>
    <row r="81" spans="3:5" ht="18">
      <c r="C81" s="62"/>
      <c r="D81" s="64"/>
      <c r="E81" s="61"/>
    </row>
    <row r="82" spans="3:5" ht="18">
      <c r="C82" s="62"/>
      <c r="D82" s="64"/>
      <c r="E82" s="62"/>
    </row>
    <row r="83" spans="3:5" ht="18">
      <c r="C83" s="62"/>
      <c r="D83" s="64"/>
      <c r="E83" s="62"/>
    </row>
    <row r="84" spans="3:5" ht="18">
      <c r="C84" s="62"/>
      <c r="D84" s="64"/>
      <c r="E84" s="62"/>
    </row>
    <row r="85" spans="3:5" ht="18">
      <c r="C85" s="62"/>
      <c r="D85" s="64"/>
      <c r="E85" s="62"/>
    </row>
    <row r="86" spans="3:5" ht="18">
      <c r="C86" s="62"/>
      <c r="D86" s="64"/>
      <c r="E86" s="62"/>
    </row>
    <row r="87" spans="3:5" ht="18">
      <c r="C87" s="62"/>
      <c r="D87" s="64"/>
      <c r="E87" s="62"/>
    </row>
    <row r="88" spans="3:5" ht="18">
      <c r="C88" s="62"/>
      <c r="D88" s="64"/>
      <c r="E88" s="62"/>
    </row>
    <row r="89" spans="3:5" ht="18">
      <c r="C89" s="62"/>
      <c r="D89" s="64"/>
      <c r="E89" s="62"/>
    </row>
    <row r="90" spans="3:5" ht="18">
      <c r="C90" s="62"/>
      <c r="D90" s="64"/>
      <c r="E90" s="62"/>
    </row>
    <row r="91" spans="3:5" ht="18">
      <c r="C91" s="62"/>
      <c r="D91" s="64"/>
      <c r="E91" s="62"/>
    </row>
    <row r="92" spans="3:5" ht="18">
      <c r="C92" s="62"/>
      <c r="D92" s="64"/>
      <c r="E92" s="62"/>
    </row>
    <row r="93" spans="3:5" ht="18">
      <c r="C93" s="62"/>
      <c r="D93" s="64"/>
      <c r="E93" s="62"/>
    </row>
    <row r="94" spans="3:5" ht="18">
      <c r="C94" s="62"/>
      <c r="D94" s="64"/>
      <c r="E94" s="62"/>
    </row>
    <row r="95" spans="3:5" ht="18">
      <c r="C95" s="62"/>
      <c r="D95" s="64"/>
      <c r="E95" s="62"/>
    </row>
    <row r="96" spans="3:5" ht="18">
      <c r="C96" s="62"/>
      <c r="D96" s="64"/>
      <c r="E96" s="62"/>
    </row>
    <row r="97" spans="3:5" ht="18">
      <c r="C97" s="62"/>
      <c r="D97" s="64"/>
      <c r="E97" s="62"/>
    </row>
    <row r="98" spans="3:5" ht="18">
      <c r="C98" s="62"/>
      <c r="D98" s="64"/>
      <c r="E98" s="62"/>
    </row>
    <row r="99" spans="3:5" ht="18">
      <c r="C99" s="62"/>
      <c r="D99" s="64"/>
      <c r="E99" s="62"/>
    </row>
    <row r="100" spans="3:5" ht="18">
      <c r="C100" s="62"/>
      <c r="D100" s="64"/>
      <c r="E100" s="62"/>
    </row>
    <row r="101" spans="3:5" ht="18">
      <c r="C101" s="62"/>
      <c r="D101" s="64"/>
      <c r="E101" s="62"/>
    </row>
    <row r="102" spans="3:5" ht="18">
      <c r="C102" s="62"/>
      <c r="D102" s="64"/>
      <c r="E102" s="62"/>
    </row>
    <row r="103" spans="3:5" ht="18">
      <c r="C103" s="62"/>
      <c r="D103" s="64"/>
      <c r="E103" s="62"/>
    </row>
    <row r="104" spans="3:5" ht="18">
      <c r="C104" s="62"/>
      <c r="D104" s="64"/>
      <c r="E104" s="62"/>
    </row>
    <row r="105" spans="3:5" ht="18">
      <c r="C105" s="62"/>
      <c r="D105" s="64"/>
      <c r="E105" s="62"/>
    </row>
    <row r="106" spans="3:5" ht="18">
      <c r="C106" s="62"/>
      <c r="D106" s="64"/>
      <c r="E106" s="62"/>
    </row>
    <row r="107" spans="3:5" ht="18">
      <c r="C107" s="62"/>
      <c r="D107" s="64"/>
      <c r="E107" s="62"/>
    </row>
    <row r="108" spans="3:5" ht="18">
      <c r="C108" s="62"/>
      <c r="D108" s="64"/>
      <c r="E108" s="62"/>
    </row>
    <row r="109" spans="3:5" ht="18">
      <c r="C109" s="62"/>
      <c r="D109" s="64"/>
      <c r="E109" s="62"/>
    </row>
    <row r="110" spans="3:5" ht="18">
      <c r="C110" s="62"/>
      <c r="D110" s="64"/>
      <c r="E110" s="62"/>
    </row>
    <row r="111" spans="3:5" ht="18">
      <c r="C111" s="62"/>
      <c r="D111" s="64"/>
      <c r="E111" s="62"/>
    </row>
    <row r="112" spans="3:5" ht="18">
      <c r="C112" s="62"/>
      <c r="D112" s="64"/>
      <c r="E112" s="62"/>
    </row>
    <row r="113" spans="3:5" ht="18">
      <c r="C113" s="62"/>
      <c r="D113" s="64"/>
      <c r="E113" s="62"/>
    </row>
    <row r="114" spans="3:5" ht="18">
      <c r="C114" s="62"/>
      <c r="D114" s="64"/>
      <c r="E114" s="62"/>
    </row>
    <row r="115" spans="3:5" ht="18">
      <c r="C115" s="62"/>
      <c r="D115" s="64"/>
      <c r="E115" s="62"/>
    </row>
    <row r="116" spans="3:5" ht="18">
      <c r="C116" s="62"/>
      <c r="D116" s="64"/>
      <c r="E116" s="62"/>
    </row>
    <row r="117" spans="3:5" ht="18">
      <c r="C117" s="62"/>
      <c r="D117" s="64"/>
      <c r="E117" s="62"/>
    </row>
    <row r="118" spans="3:5" ht="18">
      <c r="C118" s="62"/>
      <c r="D118" s="64"/>
      <c r="E118" s="62"/>
    </row>
    <row r="119" spans="3:5" ht="18">
      <c r="C119" s="62"/>
      <c r="D119" s="64"/>
      <c r="E119" s="62"/>
    </row>
    <row r="120" spans="3:5" ht="18">
      <c r="C120" s="62"/>
      <c r="D120" s="64"/>
      <c r="E120" s="62"/>
    </row>
    <row r="121" spans="3:5" ht="18">
      <c r="C121" s="62"/>
      <c r="D121" s="64"/>
      <c r="E121" s="62"/>
    </row>
    <row r="122" spans="3:5" ht="18">
      <c r="C122" s="62"/>
      <c r="D122" s="64"/>
      <c r="E122" s="62"/>
    </row>
    <row r="123" spans="3:5" ht="18">
      <c r="C123" s="62"/>
      <c r="D123" s="64"/>
      <c r="E123" s="62"/>
    </row>
    <row r="124" spans="3:5" ht="18">
      <c r="C124" s="62"/>
      <c r="E124" s="62"/>
    </row>
    <row r="125" spans="3:5" ht="18">
      <c r="C125" s="62"/>
      <c r="E125" s="62"/>
    </row>
    <row r="126" spans="3:5" ht="18">
      <c r="C126" s="62"/>
      <c r="E126" s="62"/>
    </row>
    <row r="127" spans="3:5" ht="18">
      <c r="C127" s="62"/>
      <c r="E127" s="62"/>
    </row>
    <row r="128" spans="3:5" ht="18">
      <c r="C128" s="62"/>
      <c r="E128" s="62"/>
    </row>
    <row r="129" spans="3:5" ht="18">
      <c r="C129" s="62"/>
      <c r="E129" s="62"/>
    </row>
    <row r="130" spans="3:5" ht="18">
      <c r="C130" s="62"/>
      <c r="E130" s="62"/>
    </row>
    <row r="131" spans="3:5" ht="18">
      <c r="C131" s="62"/>
      <c r="E131" s="62"/>
    </row>
    <row r="132" spans="3:5" ht="18">
      <c r="C132" s="62"/>
      <c r="E132" s="62"/>
    </row>
    <row r="133" spans="3:5" ht="18">
      <c r="C133" s="62"/>
      <c r="E133" s="62"/>
    </row>
    <row r="134" spans="3:5" ht="18">
      <c r="C134" s="62"/>
      <c r="E134" s="62"/>
    </row>
    <row r="135" spans="3:5" ht="18">
      <c r="C135" s="62"/>
      <c r="E135" s="62"/>
    </row>
    <row r="136" spans="3:5" ht="18">
      <c r="C136" s="62"/>
      <c r="E136" s="62"/>
    </row>
    <row r="137" spans="3:5" ht="18">
      <c r="C137" s="62"/>
      <c r="E137" s="62"/>
    </row>
    <row r="138" spans="3:5" ht="18">
      <c r="C138" s="62"/>
      <c r="E138" s="62"/>
    </row>
    <row r="139" spans="3:5" ht="18">
      <c r="C139" s="62"/>
      <c r="E139" s="62"/>
    </row>
    <row r="140" spans="3:5" ht="18">
      <c r="C140" s="62"/>
      <c r="E140" s="62"/>
    </row>
    <row r="141" spans="3:5" ht="18">
      <c r="C141" s="62"/>
      <c r="E141" s="62"/>
    </row>
    <row r="142" spans="3:5" ht="18">
      <c r="C142" s="62"/>
      <c r="E142" s="62"/>
    </row>
    <row r="143" spans="3:5" ht="18">
      <c r="C143" s="62"/>
      <c r="E143" s="62"/>
    </row>
    <row r="144" spans="3:5" ht="18">
      <c r="C144" s="62"/>
      <c r="E144" s="62"/>
    </row>
    <row r="145" spans="3:5" ht="18">
      <c r="C145" s="62"/>
      <c r="E145" s="62"/>
    </row>
    <row r="146" spans="3:5" ht="18">
      <c r="C146" s="62"/>
      <c r="E146" s="62"/>
    </row>
    <row r="147" spans="3:5" ht="18">
      <c r="C147" s="62"/>
      <c r="E147" s="62"/>
    </row>
    <row r="148" spans="3:5" ht="18">
      <c r="C148" s="62"/>
      <c r="E148" s="62"/>
    </row>
    <row r="149" spans="3:5" ht="18">
      <c r="C149" s="62"/>
      <c r="E149" s="62"/>
    </row>
    <row r="150" spans="3:5" ht="18">
      <c r="C150" s="62"/>
      <c r="E150" s="62"/>
    </row>
    <row r="151" spans="3:5" ht="18">
      <c r="C151" s="62"/>
      <c r="E151" s="62"/>
    </row>
    <row r="152" spans="3:5" ht="18">
      <c r="C152" s="62"/>
      <c r="E152" s="62"/>
    </row>
    <row r="153" spans="3:5" ht="18">
      <c r="C153" s="62"/>
      <c r="E153" s="62"/>
    </row>
    <row r="154" spans="3:5" ht="18">
      <c r="C154" s="62"/>
      <c r="E154" s="62"/>
    </row>
    <row r="155" spans="3:5" ht="18">
      <c r="C155" s="62"/>
      <c r="E155" s="62"/>
    </row>
    <row r="156" spans="3:5" ht="18">
      <c r="C156" s="62"/>
      <c r="E156" s="62"/>
    </row>
    <row r="157" spans="3:5" ht="18">
      <c r="C157" s="62"/>
      <c r="E157" s="62"/>
    </row>
    <row r="158" spans="3:5" ht="18">
      <c r="C158" s="62"/>
      <c r="E158" s="62"/>
    </row>
    <row r="159" spans="3:5" ht="18">
      <c r="C159" s="62"/>
      <c r="E159" s="62"/>
    </row>
    <row r="160" spans="3:5" ht="18">
      <c r="C160" s="62"/>
      <c r="E160" s="62"/>
    </row>
    <row r="161" spans="3:5" ht="18">
      <c r="C161" s="62"/>
      <c r="E161" s="62"/>
    </row>
    <row r="162" spans="3:5" ht="18">
      <c r="C162" s="62"/>
      <c r="E162" s="62"/>
    </row>
    <row r="163" spans="3:5" ht="18">
      <c r="C163" s="62"/>
      <c r="E163" s="62"/>
    </row>
    <row r="164" spans="3:5" ht="18">
      <c r="C164" s="62"/>
      <c r="E164" s="62"/>
    </row>
    <row r="165" spans="3:5" ht="18">
      <c r="C165" s="62"/>
      <c r="E165" s="62"/>
    </row>
    <row r="166" spans="3:5" ht="18">
      <c r="C166" s="62"/>
      <c r="E166" s="62"/>
    </row>
    <row r="167" spans="3:5" ht="18">
      <c r="C167" s="62"/>
      <c r="E167" s="62"/>
    </row>
    <row r="168" spans="3:5" ht="18">
      <c r="C168" s="62"/>
      <c r="E168" s="62"/>
    </row>
    <row r="169" spans="3:5" ht="18">
      <c r="C169" s="62"/>
      <c r="E169" s="62"/>
    </row>
    <row r="170" spans="3:5" ht="18">
      <c r="C170" s="62"/>
      <c r="E170" s="62"/>
    </row>
    <row r="171" spans="3:5" ht="18">
      <c r="C171" s="62"/>
      <c r="E171" s="62"/>
    </row>
    <row r="172" spans="3:5" ht="18">
      <c r="C172" s="62"/>
      <c r="E172" s="62"/>
    </row>
    <row r="173" spans="3:5" ht="18">
      <c r="C173" s="62"/>
      <c r="E173" s="62"/>
    </row>
    <row r="174" spans="3:5" ht="18">
      <c r="C174" s="62"/>
      <c r="E174" s="62"/>
    </row>
    <row r="175" spans="3:5" ht="18">
      <c r="C175" s="62"/>
      <c r="E175" s="62"/>
    </row>
    <row r="176" spans="3:5" ht="18">
      <c r="C176" s="62"/>
      <c r="E176" s="62"/>
    </row>
    <row r="177" spans="3:5" ht="18">
      <c r="C177" s="62"/>
      <c r="E177" s="62"/>
    </row>
    <row r="178" spans="3:5" ht="18">
      <c r="C178" s="62"/>
      <c r="E178" s="61"/>
    </row>
    <row r="179" spans="3:5" ht="18">
      <c r="C179" s="62"/>
      <c r="E179" s="61"/>
    </row>
    <row r="180" spans="3:5" ht="18">
      <c r="C180" s="62"/>
      <c r="E180" s="61"/>
    </row>
    <row r="181" spans="3:5" ht="18">
      <c r="C181" s="62"/>
      <c r="E181" s="61"/>
    </row>
    <row r="182" spans="3:5" ht="18">
      <c r="C182" s="62"/>
      <c r="E182" s="61"/>
    </row>
    <row r="183" spans="3:5" ht="18">
      <c r="C183" s="62"/>
      <c r="E183" s="61"/>
    </row>
    <row r="184" spans="3:5" ht="18">
      <c r="C184" s="62"/>
      <c r="E184" s="61"/>
    </row>
    <row r="185" spans="3:5" ht="18">
      <c r="C185" s="62"/>
      <c r="E185" s="61"/>
    </row>
    <row r="186" spans="3:5" ht="18">
      <c r="C186" s="62"/>
      <c r="E186" s="61"/>
    </row>
    <row r="187" spans="3:5" ht="18">
      <c r="C187" s="62"/>
      <c r="E187" s="61"/>
    </row>
    <row r="188" spans="3:5" ht="18">
      <c r="C188" s="62"/>
      <c r="E188" s="61"/>
    </row>
    <row r="189" spans="3:5" ht="18">
      <c r="C189" s="62"/>
      <c r="E189" s="61"/>
    </row>
    <row r="190" spans="3:5" ht="18">
      <c r="C190" s="62"/>
      <c r="E190" s="61"/>
    </row>
    <row r="191" spans="3:5" ht="18">
      <c r="C191" s="62"/>
      <c r="E191" s="61"/>
    </row>
    <row r="192" spans="3:5" ht="18">
      <c r="C192" s="62"/>
      <c r="E192" s="61"/>
    </row>
    <row r="193" spans="3:5" ht="18">
      <c r="C193" s="62"/>
      <c r="E193" s="61"/>
    </row>
    <row r="194" spans="3:5" ht="18">
      <c r="C194" s="62"/>
      <c r="E194" s="61"/>
    </row>
    <row r="195" spans="3:5" ht="18">
      <c r="C195" s="62"/>
      <c r="E195" s="61"/>
    </row>
    <row r="196" spans="3:5" ht="18">
      <c r="C196" s="62"/>
      <c r="E196" s="61"/>
    </row>
    <row r="197" spans="3:5" ht="18">
      <c r="C197" s="62"/>
      <c r="E197" s="61"/>
    </row>
    <row r="198" spans="3:5" ht="18">
      <c r="C198" s="62"/>
      <c r="E198" s="61"/>
    </row>
    <row r="199" spans="3:5" ht="18">
      <c r="C199" s="62"/>
      <c r="E199" s="61"/>
    </row>
    <row r="200" spans="3:5" ht="18">
      <c r="C200" s="62"/>
      <c r="E200" s="61"/>
    </row>
    <row r="201" spans="3:5" ht="18">
      <c r="C201" s="62"/>
      <c r="E201" s="61"/>
    </row>
    <row r="202" spans="3:5" ht="18">
      <c r="C202" s="62"/>
      <c r="E202" s="61"/>
    </row>
    <row r="203" spans="3:5" ht="18">
      <c r="C203" s="62"/>
      <c r="E203" s="61"/>
    </row>
    <row r="204" spans="3:5" ht="18">
      <c r="C204" s="62"/>
      <c r="E204" s="61"/>
    </row>
    <row r="205" spans="3:5" ht="18">
      <c r="C205" s="62"/>
      <c r="E205" s="61"/>
    </row>
    <row r="206" spans="3:5" ht="18">
      <c r="C206" s="62"/>
      <c r="E206" s="61"/>
    </row>
    <row r="207" spans="3:5" ht="18">
      <c r="C207" s="62"/>
      <c r="E207" s="61"/>
    </row>
    <row r="208" spans="3:5" ht="18">
      <c r="C208" s="62"/>
      <c r="E208" s="61"/>
    </row>
    <row r="209" spans="3:5" ht="18">
      <c r="C209" s="62"/>
      <c r="E209" s="61"/>
    </row>
    <row r="210" spans="3:5" ht="18">
      <c r="C210" s="62"/>
      <c r="E210" s="61"/>
    </row>
    <row r="211" spans="3:5" ht="18">
      <c r="C211" s="62"/>
      <c r="E211" s="61"/>
    </row>
    <row r="212" spans="3:5" ht="18">
      <c r="C212" s="62"/>
      <c r="E212" s="61"/>
    </row>
    <row r="213" spans="3:5" ht="18">
      <c r="C213" s="62"/>
      <c r="E213" s="61"/>
    </row>
    <row r="214" spans="3:5" ht="18">
      <c r="C214" s="62"/>
      <c r="E214" s="61"/>
    </row>
    <row r="215" spans="3:5" ht="18">
      <c r="C215" s="62"/>
      <c r="E215" s="61"/>
    </row>
    <row r="216" spans="3:5" ht="18">
      <c r="C216" s="62"/>
      <c r="E216" s="61"/>
    </row>
    <row r="217" spans="3:5" ht="18">
      <c r="C217" s="62"/>
      <c r="E217" s="61"/>
    </row>
    <row r="218" spans="3:5" ht="18">
      <c r="C218" s="62"/>
      <c r="E218" s="61"/>
    </row>
    <row r="219" spans="3:5" ht="18">
      <c r="C219" s="62"/>
      <c r="E219" s="61"/>
    </row>
    <row r="220" spans="3:5" ht="18">
      <c r="C220" s="62"/>
      <c r="E220" s="61"/>
    </row>
    <row r="221" spans="3:5" ht="18">
      <c r="C221" s="62"/>
      <c r="E221" s="61"/>
    </row>
    <row r="222" spans="3:5" ht="18">
      <c r="C222" s="62"/>
      <c r="E222" s="61"/>
    </row>
    <row r="223" spans="3:5" ht="18">
      <c r="C223" s="62"/>
      <c r="E223" s="61"/>
    </row>
    <row r="224" spans="3:5" ht="18">
      <c r="C224" s="62"/>
      <c r="E224" s="61"/>
    </row>
    <row r="225" spans="3:5" ht="18">
      <c r="C225" s="62"/>
      <c r="E225" s="61"/>
    </row>
    <row r="226" spans="3:5" ht="18">
      <c r="C226" s="62"/>
      <c r="E226" s="61"/>
    </row>
    <row r="227" spans="3:5" ht="18">
      <c r="C227" s="62"/>
      <c r="E227" s="61"/>
    </row>
    <row r="228" spans="3:5" ht="18">
      <c r="C228" s="62"/>
      <c r="E228" s="61"/>
    </row>
    <row r="229" spans="3:5" ht="18">
      <c r="C229" s="62"/>
      <c r="E229" s="61"/>
    </row>
    <row r="230" spans="3:5" ht="18">
      <c r="C230" s="62"/>
      <c r="E230" s="61"/>
    </row>
    <row r="231" spans="3:5" ht="18">
      <c r="C231" s="62"/>
      <c r="E231" s="61"/>
    </row>
    <row r="232" spans="3:5" ht="18">
      <c r="C232" s="62"/>
      <c r="E232" s="61"/>
    </row>
    <row r="233" spans="3:5" ht="18">
      <c r="C233" s="62"/>
      <c r="E233" s="61"/>
    </row>
    <row r="234" spans="3:5" ht="18">
      <c r="C234" s="62"/>
      <c r="E234" s="61"/>
    </row>
    <row r="235" spans="3:5" ht="18">
      <c r="C235" s="62"/>
      <c r="E235" s="61"/>
    </row>
    <row r="236" spans="3:5" ht="18">
      <c r="C236" s="62"/>
      <c r="E236" s="61"/>
    </row>
    <row r="237" spans="3:5" ht="18">
      <c r="C237" s="62"/>
      <c r="E237" s="61"/>
    </row>
    <row r="238" spans="3:5" ht="18">
      <c r="C238" s="62"/>
      <c r="E238" s="61"/>
    </row>
    <row r="239" spans="3:5" ht="18">
      <c r="C239" s="62"/>
      <c r="E239" s="61"/>
    </row>
    <row r="240" spans="3:5" ht="18">
      <c r="C240" s="62"/>
      <c r="E240" s="61"/>
    </row>
    <row r="241" spans="3:5" ht="18">
      <c r="C241" s="62"/>
      <c r="E241" s="61"/>
    </row>
    <row r="242" spans="3:5" ht="18">
      <c r="C242" s="62"/>
      <c r="E242" s="61"/>
    </row>
    <row r="243" spans="3:5" ht="18">
      <c r="C243" s="62"/>
      <c r="E243" s="61"/>
    </row>
    <row r="244" spans="3:5" ht="18">
      <c r="C244" s="62"/>
      <c r="E244" s="61"/>
    </row>
    <row r="245" spans="3:5" ht="18">
      <c r="C245" s="62"/>
      <c r="E245" s="61"/>
    </row>
    <row r="246" spans="3:5" ht="18">
      <c r="C246" s="62"/>
      <c r="E246" s="61"/>
    </row>
    <row r="247" spans="3:5" ht="18">
      <c r="C247" s="62"/>
      <c r="E247" s="61"/>
    </row>
    <row r="248" spans="3:5" ht="18">
      <c r="C248" s="62"/>
      <c r="E248" s="61"/>
    </row>
    <row r="249" spans="3:5" ht="18">
      <c r="C249" s="62"/>
      <c r="E249" s="61"/>
    </row>
    <row r="250" spans="3:5" ht="18">
      <c r="C250" s="62"/>
      <c r="E250" s="61"/>
    </row>
    <row r="251" spans="3:5" ht="18">
      <c r="C251" s="62"/>
      <c r="E251" s="61"/>
    </row>
    <row r="252" spans="3:5" ht="18">
      <c r="C252" s="62"/>
      <c r="E252" s="61"/>
    </row>
    <row r="253" spans="3:5" ht="18">
      <c r="C253" s="62"/>
      <c r="E253" s="61"/>
    </row>
    <row r="254" spans="3:5" ht="18">
      <c r="C254" s="62"/>
      <c r="E254" s="61"/>
    </row>
    <row r="255" spans="3:5" ht="18">
      <c r="C255" s="62"/>
      <c r="E255" s="61"/>
    </row>
    <row r="256" spans="3:5" ht="18">
      <c r="C256" s="62"/>
      <c r="E256" s="61"/>
    </row>
    <row r="257" spans="3:5" ht="18">
      <c r="C257" s="62"/>
      <c r="E257" s="61"/>
    </row>
    <row r="258" spans="3:5" ht="18">
      <c r="C258" s="62"/>
      <c r="E258" s="61"/>
    </row>
    <row r="259" spans="3:5" ht="18">
      <c r="C259" s="62"/>
      <c r="E259" s="61"/>
    </row>
    <row r="260" spans="3:5" ht="18">
      <c r="C260" s="62"/>
      <c r="E260" s="61"/>
    </row>
    <row r="261" spans="3:5" ht="18">
      <c r="C261" s="62"/>
      <c r="E261" s="61"/>
    </row>
    <row r="262" spans="3:5" ht="18">
      <c r="C262" s="62"/>
      <c r="E262" s="61"/>
    </row>
    <row r="263" spans="3:5" ht="18">
      <c r="C263" s="62"/>
      <c r="E263" s="61"/>
    </row>
    <row r="264" spans="3:5" ht="18">
      <c r="C264" s="62"/>
      <c r="E264" s="61"/>
    </row>
    <row r="265" spans="3:5" ht="18">
      <c r="C265" s="62"/>
      <c r="E265" s="61"/>
    </row>
    <row r="266" spans="3:5" ht="18">
      <c r="C266" s="62"/>
      <c r="E266" s="61"/>
    </row>
    <row r="267" spans="3:5" ht="18">
      <c r="C267" s="62"/>
      <c r="E267" s="61"/>
    </row>
    <row r="268" spans="3:5" ht="18">
      <c r="C268" s="62"/>
      <c r="E268" s="61"/>
    </row>
    <row r="269" spans="3:5" ht="18">
      <c r="C269" s="62"/>
      <c r="E269" s="61"/>
    </row>
    <row r="270" spans="3:5" ht="18">
      <c r="C270" s="62"/>
      <c r="E270" s="61"/>
    </row>
    <row r="271" spans="3:5" ht="18">
      <c r="C271" s="62"/>
      <c r="E271" s="61"/>
    </row>
    <row r="272" spans="3:5" ht="18">
      <c r="C272" s="62"/>
      <c r="E272" s="61"/>
    </row>
    <row r="273" spans="3:5" ht="18">
      <c r="C273" s="62"/>
      <c r="E273" s="61"/>
    </row>
    <row r="274" spans="3:5" ht="18">
      <c r="C274" s="62"/>
      <c r="E274" s="61"/>
    </row>
    <row r="275" spans="3:5" ht="18">
      <c r="C275" s="62"/>
      <c r="E275" s="61"/>
    </row>
    <row r="276" spans="3:5" ht="18">
      <c r="C276" s="62"/>
      <c r="E276" s="61"/>
    </row>
    <row r="277" spans="3:5" ht="18">
      <c r="C277" s="62"/>
      <c r="E277" s="61"/>
    </row>
    <row r="278" spans="3:5" ht="18">
      <c r="C278" s="62"/>
      <c r="E278" s="61"/>
    </row>
    <row r="279" spans="3:5" ht="18">
      <c r="C279" s="62"/>
      <c r="E279" s="61"/>
    </row>
    <row r="280" spans="3:5" ht="18">
      <c r="C280" s="62"/>
      <c r="E280" s="61"/>
    </row>
    <row r="281" spans="3:5" ht="18">
      <c r="C281" s="62"/>
      <c r="E281" s="61"/>
    </row>
    <row r="282" spans="3:5" ht="18">
      <c r="C282" s="62"/>
      <c r="E282" s="61"/>
    </row>
    <row r="283" spans="3:5" ht="18">
      <c r="C283" s="62"/>
      <c r="E283" s="61"/>
    </row>
    <row r="284" spans="3:5" ht="18">
      <c r="C284" s="62"/>
      <c r="E284" s="61"/>
    </row>
    <row r="285" spans="3:5" ht="18">
      <c r="C285" s="62"/>
      <c r="E285" s="61"/>
    </row>
    <row r="286" spans="3:5" ht="18">
      <c r="C286" s="62"/>
      <c r="E286" s="61"/>
    </row>
    <row r="287" spans="3:5" ht="18">
      <c r="C287" s="62"/>
      <c r="E287" s="61"/>
    </row>
    <row r="288" spans="3:5" ht="18">
      <c r="C288" s="62"/>
      <c r="E288" s="61"/>
    </row>
    <row r="289" spans="3:5" ht="18">
      <c r="C289" s="62"/>
      <c r="E289" s="61"/>
    </row>
    <row r="290" spans="3:5" ht="18">
      <c r="C290" s="62"/>
      <c r="E290" s="61"/>
    </row>
    <row r="291" spans="3:5" ht="18">
      <c r="C291" s="62"/>
      <c r="E291" s="61"/>
    </row>
    <row r="292" spans="3:5" ht="18">
      <c r="C292" s="62"/>
      <c r="E292" s="61"/>
    </row>
    <row r="293" spans="3:5" ht="18">
      <c r="C293" s="62"/>
      <c r="E293" s="61"/>
    </row>
    <row r="294" spans="3:5" ht="18">
      <c r="C294" s="62"/>
      <c r="E294" s="61"/>
    </row>
    <row r="295" spans="3:5" ht="18">
      <c r="C295" s="62"/>
      <c r="E295" s="61"/>
    </row>
    <row r="296" spans="3:5" ht="18">
      <c r="C296" s="62"/>
      <c r="E296" s="61"/>
    </row>
    <row r="297" spans="3:5" ht="18">
      <c r="C297" s="62"/>
      <c r="E297" s="61"/>
    </row>
    <row r="298" spans="3:5" ht="18">
      <c r="C298" s="62"/>
      <c r="E298" s="61"/>
    </row>
    <row r="299" spans="3:5" ht="18">
      <c r="C299" s="62"/>
      <c r="E299" s="61"/>
    </row>
    <row r="300" spans="3:5" ht="18">
      <c r="C300" s="62"/>
      <c r="E300" s="61"/>
    </row>
    <row r="301" spans="3:5" ht="18">
      <c r="C301" s="62"/>
      <c r="E301" s="61"/>
    </row>
    <row r="302" spans="3:5" ht="18">
      <c r="C302" s="62"/>
      <c r="E302" s="61"/>
    </row>
    <row r="303" spans="3:5" ht="18">
      <c r="C303" s="62"/>
      <c r="E303" s="61"/>
    </row>
    <row r="304" spans="3:5" ht="18">
      <c r="C304" s="62"/>
      <c r="E304" s="61"/>
    </row>
    <row r="305" spans="3:5" ht="18">
      <c r="C305" s="62"/>
      <c r="E305" s="61"/>
    </row>
    <row r="306" spans="3:5" ht="18">
      <c r="C306" s="62"/>
      <c r="E306" s="61"/>
    </row>
    <row r="307" spans="3:5" ht="18">
      <c r="C307" s="62"/>
      <c r="E307" s="61"/>
    </row>
    <row r="308" spans="3:5" ht="18">
      <c r="C308" s="62"/>
      <c r="E308" s="61"/>
    </row>
    <row r="309" spans="3:5" ht="18">
      <c r="C309" s="62"/>
      <c r="E309" s="61"/>
    </row>
    <row r="310" spans="3:5" ht="18">
      <c r="C310" s="62"/>
      <c r="E310" s="61"/>
    </row>
    <row r="311" spans="3:5" ht="18">
      <c r="C311" s="62"/>
      <c r="E311" s="61"/>
    </row>
    <row r="312" spans="3:5" ht="18">
      <c r="C312" s="62"/>
      <c r="E312" s="61"/>
    </row>
    <row r="313" spans="3:5" ht="18">
      <c r="C313" s="62"/>
      <c r="E313" s="61"/>
    </row>
    <row r="314" spans="3:5" ht="18">
      <c r="C314" s="62"/>
      <c r="E314" s="61"/>
    </row>
    <row r="315" spans="3:5" ht="18">
      <c r="C315" s="62"/>
      <c r="E315" s="61"/>
    </row>
    <row r="316" spans="3:5" ht="18">
      <c r="C316" s="62"/>
      <c r="E316" s="61"/>
    </row>
    <row r="317" spans="3:5" ht="18">
      <c r="C317" s="62"/>
      <c r="E317" s="61"/>
    </row>
    <row r="318" spans="3:5" ht="18">
      <c r="C318" s="62"/>
      <c r="E318" s="61"/>
    </row>
    <row r="319" spans="3:5" ht="18">
      <c r="C319" s="62"/>
      <c r="E319" s="61"/>
    </row>
    <row r="320" spans="3:5" ht="18">
      <c r="C320" s="62"/>
      <c r="E320" s="61"/>
    </row>
    <row r="321" spans="3:5" ht="18">
      <c r="C321" s="62"/>
      <c r="E321" s="61"/>
    </row>
    <row r="322" spans="3:5" ht="18">
      <c r="C322" s="62"/>
      <c r="E322" s="61"/>
    </row>
    <row r="323" spans="3:5" ht="18">
      <c r="C323" s="62"/>
      <c r="E323" s="61"/>
    </row>
    <row r="324" spans="3:5" ht="18">
      <c r="C324" s="62"/>
      <c r="E324" s="61"/>
    </row>
    <row r="325" spans="3:5" ht="18">
      <c r="C325" s="62"/>
      <c r="E325" s="61"/>
    </row>
    <row r="326" spans="3:5" ht="18">
      <c r="C326" s="62"/>
      <c r="E326" s="61"/>
    </row>
    <row r="327" spans="3:5" ht="18">
      <c r="C327" s="62"/>
      <c r="E327" s="61"/>
    </row>
    <row r="328" spans="3:5" ht="18">
      <c r="C328" s="62"/>
      <c r="E328" s="61"/>
    </row>
    <row r="329" spans="3:5" ht="18">
      <c r="C329" s="62"/>
      <c r="E329" s="61"/>
    </row>
    <row r="330" spans="3:5" ht="18">
      <c r="C330" s="62"/>
      <c r="E330" s="61"/>
    </row>
    <row r="331" spans="3:5" ht="18">
      <c r="C331" s="62"/>
      <c r="E331" s="61"/>
    </row>
    <row r="332" spans="3:5" ht="18">
      <c r="C332" s="62"/>
      <c r="E332" s="61"/>
    </row>
    <row r="333" spans="3:5" ht="18">
      <c r="C333" s="62"/>
      <c r="E333" s="61"/>
    </row>
    <row r="334" spans="3:5" ht="18">
      <c r="C334" s="62"/>
      <c r="E334" s="61"/>
    </row>
    <row r="335" spans="3:5" ht="18">
      <c r="C335" s="62"/>
      <c r="E335" s="61"/>
    </row>
    <row r="336" spans="3:5" ht="18">
      <c r="C336" s="62"/>
      <c r="E336" s="61"/>
    </row>
    <row r="337" spans="3:5" ht="18">
      <c r="C337" s="62"/>
      <c r="E337" s="61"/>
    </row>
    <row r="338" spans="3:5" ht="18">
      <c r="C338" s="62"/>
      <c r="E338" s="61"/>
    </row>
    <row r="339" spans="3:5" ht="18">
      <c r="C339" s="62"/>
      <c r="E339" s="61"/>
    </row>
    <row r="340" spans="3:5" ht="18">
      <c r="C340" s="62"/>
      <c r="E340" s="61"/>
    </row>
    <row r="341" spans="3:5" ht="18">
      <c r="C341" s="62"/>
      <c r="E341" s="61"/>
    </row>
    <row r="342" spans="3:5" ht="18">
      <c r="C342" s="62"/>
      <c r="E342" s="61"/>
    </row>
    <row r="343" spans="3:5" ht="18">
      <c r="C343" s="62"/>
      <c r="E343" s="61"/>
    </row>
    <row r="344" spans="3:5" ht="18">
      <c r="C344" s="62"/>
      <c r="E344" s="61"/>
    </row>
    <row r="345" spans="3:5" ht="18">
      <c r="C345" s="62"/>
      <c r="E345" s="61"/>
    </row>
    <row r="346" spans="3:5" ht="18">
      <c r="C346" s="62"/>
      <c r="E346" s="61"/>
    </row>
    <row r="347" spans="3:5" ht="18">
      <c r="C347" s="62"/>
      <c r="E347" s="61"/>
    </row>
    <row r="348" spans="3:5" ht="18">
      <c r="C348" s="62"/>
      <c r="E348" s="61"/>
    </row>
    <row r="349" spans="3:5" ht="18">
      <c r="C349" s="62"/>
      <c r="E349" s="61"/>
    </row>
    <row r="350" spans="3:5" ht="18">
      <c r="C350" s="62"/>
      <c r="E350" s="61"/>
    </row>
    <row r="351" spans="3:5" ht="18">
      <c r="C351" s="62"/>
      <c r="E351" s="61"/>
    </row>
    <row r="352" spans="3:5" ht="18">
      <c r="C352" s="62"/>
      <c r="E352" s="61"/>
    </row>
    <row r="353" spans="3:5" ht="18">
      <c r="C353" s="62"/>
      <c r="E353" s="61"/>
    </row>
    <row r="354" spans="3:5" ht="18">
      <c r="C354" s="62"/>
      <c r="E354" s="61"/>
    </row>
    <row r="355" spans="3:5" ht="18">
      <c r="C355" s="62"/>
      <c r="E355" s="61"/>
    </row>
    <row r="356" spans="3:5" ht="18">
      <c r="C356" s="62"/>
      <c r="E356" s="61"/>
    </row>
    <row r="357" spans="3:5" ht="18">
      <c r="C357" s="62"/>
      <c r="E357" s="61"/>
    </row>
    <row r="358" spans="3:5" ht="18">
      <c r="C358" s="62"/>
      <c r="E358" s="61"/>
    </row>
    <row r="359" spans="3:5" ht="18">
      <c r="C359" s="62"/>
      <c r="E359" s="61"/>
    </row>
    <row r="360" spans="3:5" ht="18">
      <c r="C360" s="62"/>
      <c r="E360" s="61"/>
    </row>
    <row r="361" spans="3:5" ht="18">
      <c r="C361" s="62"/>
      <c r="E361" s="61"/>
    </row>
    <row r="362" spans="3:5" ht="18">
      <c r="C362" s="62"/>
      <c r="E362" s="61"/>
    </row>
    <row r="363" spans="3:5" ht="18">
      <c r="C363" s="62"/>
      <c r="E363" s="61"/>
    </row>
    <row r="364" spans="3:5" ht="18">
      <c r="C364" s="62"/>
      <c r="E364" s="61"/>
    </row>
    <row r="365" spans="3:5" ht="18">
      <c r="C365" s="62"/>
      <c r="E365" s="61"/>
    </row>
    <row r="366" spans="3:5" ht="18">
      <c r="C366" s="62"/>
      <c r="E366" s="61"/>
    </row>
    <row r="367" spans="3:5" ht="18">
      <c r="C367" s="62"/>
      <c r="E367" s="61"/>
    </row>
    <row r="368" spans="3:5" ht="18">
      <c r="C368" s="62"/>
      <c r="E368" s="61"/>
    </row>
    <row r="369" spans="3:5" ht="18">
      <c r="C369" s="62"/>
      <c r="E369" s="61"/>
    </row>
    <row r="370" spans="3:5" ht="18">
      <c r="C370" s="62"/>
      <c r="E370" s="61"/>
    </row>
    <row r="371" spans="3:5" ht="18">
      <c r="C371" s="62"/>
      <c r="E371" s="61"/>
    </row>
    <row r="372" spans="3:5" ht="18">
      <c r="C372" s="62"/>
      <c r="E372" s="61"/>
    </row>
    <row r="373" spans="3:5" ht="18">
      <c r="C373" s="62"/>
      <c r="E373" s="61"/>
    </row>
    <row r="374" spans="3:5" ht="18">
      <c r="C374" s="62"/>
      <c r="E374" s="61"/>
    </row>
    <row r="375" spans="3:5" ht="18">
      <c r="C375" s="62"/>
      <c r="E375" s="61"/>
    </row>
    <row r="376" spans="3:5" ht="18">
      <c r="C376" s="62"/>
      <c r="E376" s="61"/>
    </row>
    <row r="377" spans="3:5" ht="18">
      <c r="C377" s="62"/>
      <c r="E377" s="61"/>
    </row>
    <row r="378" spans="3:5" ht="18">
      <c r="C378" s="62"/>
      <c r="E378" s="61"/>
    </row>
    <row r="379" spans="3:5" ht="18">
      <c r="C379" s="62"/>
      <c r="E379" s="61"/>
    </row>
    <row r="380" spans="3:5" ht="18">
      <c r="C380" s="62"/>
      <c r="E380" s="61"/>
    </row>
    <row r="381" spans="3:5" ht="18">
      <c r="C381" s="62"/>
      <c r="E381" s="61"/>
    </row>
    <row r="382" spans="3:5" ht="18">
      <c r="C382" s="62"/>
      <c r="E382" s="61"/>
    </row>
    <row r="383" spans="3:5" ht="18">
      <c r="C383" s="62"/>
      <c r="E383" s="61"/>
    </row>
    <row r="384" spans="3:5" ht="18">
      <c r="C384" s="62"/>
      <c r="E384" s="61"/>
    </row>
    <row r="385" spans="3:5" ht="18">
      <c r="C385" s="62"/>
      <c r="E385" s="61"/>
    </row>
    <row r="386" spans="3:5" ht="18">
      <c r="C386" s="62"/>
      <c r="E386" s="61"/>
    </row>
    <row r="387" spans="3:5" ht="18">
      <c r="C387" s="62"/>
      <c r="E387" s="61"/>
    </row>
    <row r="388" spans="3:5" ht="18">
      <c r="C388" s="62"/>
      <c r="E388" s="61"/>
    </row>
    <row r="389" spans="3:5" ht="18">
      <c r="C389" s="62"/>
      <c r="E389" s="61"/>
    </row>
    <row r="390" spans="3:5" ht="18">
      <c r="C390" s="62"/>
      <c r="E390" s="61"/>
    </row>
    <row r="391" spans="3:5" ht="18">
      <c r="C391" s="62"/>
      <c r="E391" s="61"/>
    </row>
    <row r="392" spans="3:5" ht="18">
      <c r="C392" s="62"/>
      <c r="E392" s="61"/>
    </row>
    <row r="393" spans="3:5" ht="18">
      <c r="C393" s="62"/>
      <c r="E393" s="61"/>
    </row>
    <row r="394" spans="3:5" ht="18">
      <c r="C394" s="62"/>
      <c r="E394" s="61"/>
    </row>
    <row r="395" spans="3:5" ht="18">
      <c r="C395" s="62"/>
      <c r="E395" s="61"/>
    </row>
    <row r="396" spans="3:5" ht="18">
      <c r="C396" s="62"/>
      <c r="E396" s="61"/>
    </row>
    <row r="397" spans="3:5" ht="18">
      <c r="C397" s="62"/>
      <c r="E397" s="61"/>
    </row>
    <row r="398" spans="3:5" ht="18">
      <c r="C398" s="62"/>
      <c r="E398" s="61"/>
    </row>
    <row r="399" spans="3:5" ht="18">
      <c r="C399" s="62"/>
      <c r="E399" s="61"/>
    </row>
    <row r="400" spans="3:5" ht="18">
      <c r="C400" s="62"/>
      <c r="E400" s="61"/>
    </row>
    <row r="401" spans="3:5" ht="18">
      <c r="C401" s="62"/>
      <c r="E401" s="61"/>
    </row>
    <row r="402" spans="3:5" ht="18">
      <c r="C402" s="62"/>
      <c r="E402" s="61"/>
    </row>
    <row r="403" spans="3:5" ht="18">
      <c r="C403" s="62"/>
      <c r="E403" s="61"/>
    </row>
    <row r="404" spans="3:5" ht="18">
      <c r="C404" s="62"/>
      <c r="E404" s="61"/>
    </row>
    <row r="405" spans="3:5" ht="18">
      <c r="C405" s="62"/>
      <c r="E405" s="61"/>
    </row>
    <row r="406" spans="3:5" ht="18">
      <c r="C406" s="62"/>
      <c r="E406" s="61"/>
    </row>
    <row r="407" spans="3:5" ht="18">
      <c r="C407" s="62"/>
      <c r="E407" s="61"/>
    </row>
    <row r="408" spans="3:5" ht="18">
      <c r="C408" s="62"/>
      <c r="E408" s="61"/>
    </row>
    <row r="409" spans="3:5" ht="18">
      <c r="C409" s="62"/>
      <c r="E409" s="61"/>
    </row>
    <row r="410" spans="3:5" ht="18">
      <c r="C410" s="62"/>
      <c r="E410" s="61"/>
    </row>
    <row r="411" spans="3:5" ht="18">
      <c r="C411" s="62"/>
      <c r="E411" s="61"/>
    </row>
    <row r="412" spans="3:5" ht="18">
      <c r="C412" s="62"/>
      <c r="E412" s="61"/>
    </row>
    <row r="413" spans="3:5" ht="18">
      <c r="C413" s="62"/>
      <c r="E413" s="61"/>
    </row>
    <row r="414" spans="3:5" ht="18">
      <c r="C414" s="62"/>
      <c r="E414" s="61"/>
    </row>
    <row r="415" spans="3:5" ht="18">
      <c r="C415" s="62"/>
      <c r="E415" s="61"/>
    </row>
    <row r="416" spans="3:5" ht="18">
      <c r="C416" s="62"/>
      <c r="E416" s="61"/>
    </row>
    <row r="417" spans="3:5" ht="18">
      <c r="C417" s="62"/>
      <c r="E417" s="61"/>
    </row>
    <row r="418" spans="3:5" ht="18">
      <c r="C418" s="62"/>
      <c r="E418" s="61"/>
    </row>
    <row r="419" spans="3:5" ht="18">
      <c r="C419" s="62"/>
      <c r="E419" s="61"/>
    </row>
    <row r="420" spans="3:5" ht="18">
      <c r="C420" s="62"/>
      <c r="E420" s="61"/>
    </row>
    <row r="421" spans="3:5" ht="18">
      <c r="C421" s="62"/>
      <c r="E421" s="61"/>
    </row>
    <row r="422" spans="3:5" ht="18">
      <c r="C422" s="62"/>
      <c r="E422" s="61"/>
    </row>
    <row r="423" spans="3:5" ht="18">
      <c r="C423" s="62"/>
      <c r="E423" s="61"/>
    </row>
    <row r="424" spans="3:5" ht="18">
      <c r="C424" s="62"/>
      <c r="E424" s="61"/>
    </row>
    <row r="425" spans="3:5" ht="18">
      <c r="C425" s="62"/>
      <c r="E425" s="61"/>
    </row>
    <row r="426" spans="3:5" ht="18">
      <c r="C426" s="62"/>
      <c r="E426" s="61"/>
    </row>
    <row r="427" spans="3:5" ht="18">
      <c r="C427" s="62"/>
      <c r="E427" s="61"/>
    </row>
    <row r="428" spans="3:5" ht="18">
      <c r="C428" s="62"/>
      <c r="E428" s="61"/>
    </row>
    <row r="429" spans="3:5" ht="18">
      <c r="C429" s="62"/>
      <c r="E429" s="61"/>
    </row>
    <row r="430" spans="3:5" ht="18">
      <c r="C430" s="62"/>
      <c r="E430" s="61"/>
    </row>
    <row r="431" spans="3:5" ht="18">
      <c r="C431" s="62"/>
      <c r="E431" s="61"/>
    </row>
    <row r="432" spans="3:5" ht="18">
      <c r="C432" s="62"/>
      <c r="E432" s="61"/>
    </row>
    <row r="433" spans="3:5" ht="18">
      <c r="C433" s="62"/>
      <c r="E433" s="61"/>
    </row>
    <row r="434" spans="3:5" ht="18">
      <c r="C434" s="62"/>
      <c r="E434" s="61"/>
    </row>
    <row r="435" spans="3:5" ht="18">
      <c r="C435" s="62"/>
      <c r="E435" s="61"/>
    </row>
    <row r="436" spans="3:5" ht="18">
      <c r="C436" s="62"/>
      <c r="E436" s="61"/>
    </row>
    <row r="437" spans="3:5" ht="18">
      <c r="C437" s="62"/>
      <c r="E437" s="61"/>
    </row>
    <row r="438" spans="3:5" ht="18">
      <c r="C438" s="62"/>
      <c r="E438" s="61"/>
    </row>
    <row r="439" spans="3:5" ht="18">
      <c r="C439" s="62"/>
      <c r="E439" s="61"/>
    </row>
    <row r="440" spans="3:5" ht="18">
      <c r="C440" s="62"/>
      <c r="E440" s="61"/>
    </row>
    <row r="441" spans="3:5" ht="18">
      <c r="C441" s="62"/>
      <c r="E441" s="61"/>
    </row>
    <row r="442" spans="3:5" ht="18">
      <c r="C442" s="62"/>
      <c r="E442" s="61"/>
    </row>
    <row r="443" spans="3:5" ht="18">
      <c r="C443" s="62"/>
      <c r="E443" s="61"/>
    </row>
    <row r="444" spans="3:5" ht="18">
      <c r="C444" s="62"/>
      <c r="E444" s="61"/>
    </row>
    <row r="445" spans="3:5" ht="18">
      <c r="C445" s="62"/>
      <c r="E445" s="61"/>
    </row>
    <row r="446" spans="3:5" ht="18">
      <c r="C446" s="62"/>
      <c r="E446" s="61"/>
    </row>
    <row r="447" spans="3:5" ht="18">
      <c r="C447" s="62"/>
      <c r="E447" s="61"/>
    </row>
    <row r="448" spans="3:5" ht="18">
      <c r="C448" s="62"/>
      <c r="E448" s="61"/>
    </row>
    <row r="449" spans="3:5" ht="18">
      <c r="C449" s="62"/>
      <c r="E449" s="61"/>
    </row>
    <row r="450" spans="3:5" ht="18">
      <c r="C450" s="62"/>
      <c r="E450" s="61"/>
    </row>
    <row r="451" spans="3:5" ht="18">
      <c r="C451" s="62"/>
      <c r="E451" s="61"/>
    </row>
    <row r="452" spans="3:5" ht="18">
      <c r="C452" s="62"/>
      <c r="E452" s="61"/>
    </row>
    <row r="453" spans="3:5" ht="18">
      <c r="C453" s="62"/>
      <c r="E453" s="61"/>
    </row>
    <row r="454" spans="3:5" ht="18">
      <c r="C454" s="62"/>
      <c r="E454" s="61"/>
    </row>
    <row r="455" spans="3:5" ht="18">
      <c r="C455" s="62"/>
      <c r="E455" s="61"/>
    </row>
    <row r="456" spans="3:5" ht="18">
      <c r="C456" s="62"/>
      <c r="E456" s="61"/>
    </row>
    <row r="457" spans="3:5" ht="18">
      <c r="C457" s="62"/>
      <c r="E457" s="61"/>
    </row>
    <row r="458" spans="3:5" ht="18">
      <c r="C458" s="62"/>
      <c r="E458" s="61"/>
    </row>
    <row r="459" spans="3:5" ht="18">
      <c r="C459" s="62"/>
      <c r="E459" s="61"/>
    </row>
    <row r="460" spans="3:5" ht="18">
      <c r="C460" s="62"/>
      <c r="E460" s="61"/>
    </row>
    <row r="461" spans="3:5" ht="18">
      <c r="C461" s="62"/>
      <c r="E461" s="61"/>
    </row>
    <row r="462" spans="3:5" ht="18">
      <c r="C462" s="62"/>
      <c r="E462" s="61"/>
    </row>
    <row r="463" spans="3:5" ht="18">
      <c r="C463" s="62"/>
      <c r="E463" s="61"/>
    </row>
    <row r="464" spans="3:5" ht="18">
      <c r="C464" s="62"/>
      <c r="E464" s="61"/>
    </row>
    <row r="465" spans="3:5" ht="18">
      <c r="C465" s="62"/>
      <c r="E465" s="61"/>
    </row>
    <row r="466" spans="3:5" ht="18">
      <c r="C466" s="62"/>
      <c r="E466" s="61"/>
    </row>
    <row r="467" spans="3:5" ht="18">
      <c r="C467" s="62"/>
      <c r="E467" s="61"/>
    </row>
    <row r="468" spans="3:5" ht="18">
      <c r="C468" s="62"/>
      <c r="E468" s="61"/>
    </row>
    <row r="469" spans="3:5" ht="18">
      <c r="C469" s="62"/>
      <c r="E469" s="61"/>
    </row>
    <row r="470" spans="3:5" ht="18">
      <c r="C470" s="62"/>
      <c r="E470" s="61"/>
    </row>
    <row r="471" spans="3:5" ht="18">
      <c r="C471" s="62"/>
      <c r="E471" s="61"/>
    </row>
    <row r="472" spans="3:5" ht="18">
      <c r="C472" s="62"/>
      <c r="E472" s="61"/>
    </row>
    <row r="473" spans="3:5" ht="18">
      <c r="C473" s="61"/>
      <c r="E473" s="61"/>
    </row>
    <row r="474" spans="3:5" ht="18">
      <c r="C474" s="61"/>
      <c r="E474" s="61"/>
    </row>
    <row r="475" spans="3:5" ht="18">
      <c r="C475" s="61"/>
      <c r="E475" s="61"/>
    </row>
    <row r="476" spans="3:5" ht="18">
      <c r="C476" s="61"/>
      <c r="E476" s="61"/>
    </row>
    <row r="477" spans="3:5" ht="18">
      <c r="C477" s="61"/>
      <c r="E477" s="61"/>
    </row>
    <row r="478" spans="3:5" ht="18">
      <c r="C478" s="61"/>
      <c r="E478" s="61"/>
    </row>
    <row r="479" spans="3:5" ht="18">
      <c r="C479" s="61"/>
      <c r="E479" s="61"/>
    </row>
    <row r="480" spans="3:5" ht="18">
      <c r="C480" s="61"/>
      <c r="E480" s="61"/>
    </row>
    <row r="481" spans="3:5" ht="18">
      <c r="C481" s="61"/>
      <c r="E481" s="61"/>
    </row>
    <row r="482" spans="3:5" ht="18">
      <c r="C482" s="61"/>
      <c r="E482" s="61"/>
    </row>
    <row r="483" spans="3:5" ht="18">
      <c r="C483" s="61"/>
      <c r="E483" s="61"/>
    </row>
    <row r="484" spans="3:5" ht="18">
      <c r="C484" s="61"/>
      <c r="E484" s="61"/>
    </row>
    <row r="485" spans="3:5" ht="18">
      <c r="C485" s="61"/>
      <c r="E485" s="61"/>
    </row>
    <row r="486" spans="3:5" ht="18">
      <c r="C486" s="61"/>
      <c r="E486" s="61"/>
    </row>
    <row r="487" spans="3:5" ht="18">
      <c r="C487" s="61"/>
      <c r="E487" s="61"/>
    </row>
    <row r="488" spans="3:5" ht="18">
      <c r="C488" s="61"/>
      <c r="E488" s="61"/>
    </row>
    <row r="489" spans="3:5" ht="18">
      <c r="C489" s="61"/>
      <c r="E489" s="61"/>
    </row>
    <row r="490" spans="3:5" ht="18">
      <c r="C490" s="61"/>
      <c r="E490" s="61"/>
    </row>
    <row r="491" spans="3:5" ht="18">
      <c r="C491" s="61"/>
      <c r="E491" s="61"/>
    </row>
    <row r="492" spans="3:5" ht="18">
      <c r="C492" s="61"/>
      <c r="E492" s="61"/>
    </row>
    <row r="493" spans="3:5" ht="18">
      <c r="C493" s="61"/>
      <c r="E493" s="61"/>
    </row>
    <row r="494" spans="3:5" ht="18">
      <c r="C494" s="61"/>
      <c r="E494" s="61"/>
    </row>
    <row r="495" spans="3:5" ht="18">
      <c r="C495" s="61"/>
      <c r="E495" s="61"/>
    </row>
    <row r="496" spans="3:5" ht="18">
      <c r="C496" s="61"/>
      <c r="E496" s="61"/>
    </row>
    <row r="497" spans="3:5" ht="18">
      <c r="C497" s="61"/>
      <c r="E497" s="61"/>
    </row>
    <row r="498" spans="3:5" ht="18">
      <c r="C498" s="61"/>
      <c r="E498" s="61"/>
    </row>
    <row r="499" spans="3:5" ht="18">
      <c r="C499" s="61"/>
      <c r="E499" s="61"/>
    </row>
    <row r="500" spans="3:5" ht="18">
      <c r="C500" s="61"/>
      <c r="E500" s="61"/>
    </row>
    <row r="501" spans="3:5" ht="18">
      <c r="C501" s="61"/>
      <c r="E501" s="61"/>
    </row>
    <row r="502" spans="3:5" ht="18">
      <c r="C502" s="61"/>
      <c r="E502" s="61"/>
    </row>
    <row r="503" spans="3:5" ht="18">
      <c r="C503" s="61"/>
      <c r="E503" s="61"/>
    </row>
    <row r="504" spans="3:5" ht="18">
      <c r="C504" s="61"/>
      <c r="E504" s="61"/>
    </row>
    <row r="505" spans="3:5" ht="18">
      <c r="C505" s="61"/>
      <c r="E505" s="61"/>
    </row>
    <row r="506" spans="3:5" ht="18">
      <c r="C506" s="61"/>
      <c r="E506" s="61"/>
    </row>
    <row r="507" spans="3:5" ht="18">
      <c r="C507" s="61"/>
      <c r="E507" s="61"/>
    </row>
    <row r="508" spans="3:5" ht="18">
      <c r="C508" s="61"/>
      <c r="E508" s="61"/>
    </row>
    <row r="509" spans="3:5" ht="18">
      <c r="C509" s="61"/>
      <c r="E509" s="61"/>
    </row>
    <row r="510" spans="3:5" ht="18">
      <c r="C510" s="61"/>
      <c r="E510" s="61"/>
    </row>
    <row r="511" spans="3:5" ht="18">
      <c r="C511" s="61"/>
      <c r="E511" s="61"/>
    </row>
    <row r="512" spans="3:5" ht="18">
      <c r="C512" s="61"/>
      <c r="E512" s="61"/>
    </row>
    <row r="513" spans="3:5" ht="18">
      <c r="C513" s="61"/>
      <c r="E513" s="61"/>
    </row>
    <row r="514" spans="3:5" ht="18">
      <c r="C514" s="61"/>
      <c r="E514" s="61"/>
    </row>
    <row r="515" spans="3:5" ht="18">
      <c r="C515" s="61"/>
      <c r="E515" s="61"/>
    </row>
    <row r="516" spans="3:5" ht="18">
      <c r="C516" s="61"/>
      <c r="E516" s="61"/>
    </row>
    <row r="517" spans="3:5" ht="18">
      <c r="C517" s="61"/>
      <c r="E517" s="61"/>
    </row>
    <row r="518" spans="3:5" ht="18">
      <c r="C518" s="61"/>
      <c r="E518" s="61"/>
    </row>
    <row r="519" spans="3:5" ht="18">
      <c r="C519" s="61"/>
      <c r="E519" s="61"/>
    </row>
    <row r="520" spans="3:5" ht="18">
      <c r="C520" s="61"/>
      <c r="E520" s="61"/>
    </row>
    <row r="521" spans="3:5" ht="18">
      <c r="C521" s="61"/>
      <c r="E521" s="61"/>
    </row>
    <row r="522" spans="3:5" ht="18">
      <c r="C522" s="61"/>
      <c r="E522" s="61"/>
    </row>
    <row r="523" spans="3:5" ht="18">
      <c r="C523" s="61"/>
      <c r="E523" s="61"/>
    </row>
    <row r="524" spans="3:5" ht="18">
      <c r="C524" s="61"/>
      <c r="E524" s="61"/>
    </row>
    <row r="525" spans="3:5" ht="18">
      <c r="C525" s="61"/>
      <c r="E525" s="61"/>
    </row>
    <row r="526" spans="3:5" ht="18">
      <c r="C526" s="61"/>
      <c r="E526" s="61"/>
    </row>
    <row r="527" spans="3:5" ht="18">
      <c r="C527" s="61"/>
      <c r="E527" s="61"/>
    </row>
    <row r="528" spans="3:5" ht="18">
      <c r="C528" s="61"/>
      <c r="E528" s="61"/>
    </row>
    <row r="529" spans="3:5" ht="18">
      <c r="C529" s="61"/>
      <c r="E529" s="61"/>
    </row>
    <row r="530" spans="3:5" ht="18">
      <c r="C530" s="61"/>
      <c r="E530" s="61"/>
    </row>
    <row r="531" spans="3:5" ht="18">
      <c r="C531" s="61"/>
      <c r="E531" s="61"/>
    </row>
    <row r="532" spans="3:5" ht="18">
      <c r="C532" s="61"/>
      <c r="E532" s="61"/>
    </row>
    <row r="533" spans="3:5" ht="18">
      <c r="C533" s="61"/>
      <c r="E533" s="61"/>
    </row>
    <row r="534" spans="3:5" ht="18">
      <c r="C534" s="61"/>
      <c r="E534" s="61"/>
    </row>
    <row r="535" spans="3:5" ht="18">
      <c r="C535" s="61"/>
      <c r="E535" s="61"/>
    </row>
    <row r="536" spans="3:5" ht="18">
      <c r="C536" s="61"/>
      <c r="E536" s="61"/>
    </row>
    <row r="537" spans="3:5" ht="18">
      <c r="C537" s="61"/>
      <c r="E537" s="61"/>
    </row>
    <row r="538" spans="3:5" ht="18">
      <c r="C538" s="61"/>
      <c r="E538" s="61"/>
    </row>
    <row r="539" spans="3:5" ht="18">
      <c r="C539" s="61"/>
      <c r="E539" s="61"/>
    </row>
    <row r="540" spans="3:5" ht="18">
      <c r="C540" s="61"/>
      <c r="E540" s="61"/>
    </row>
    <row r="541" spans="3:5" ht="18">
      <c r="C541" s="61"/>
      <c r="E541" s="61"/>
    </row>
    <row r="542" spans="3:5" ht="18">
      <c r="C542" s="61"/>
      <c r="E542" s="61"/>
    </row>
    <row r="543" spans="3:5" ht="18">
      <c r="C543" s="61"/>
      <c r="E543" s="61"/>
    </row>
    <row r="544" spans="3:5" ht="18">
      <c r="C544" s="61"/>
      <c r="E544" s="61"/>
    </row>
    <row r="545" spans="3:5" ht="18">
      <c r="C545" s="61"/>
      <c r="E545" s="61"/>
    </row>
    <row r="546" spans="3:5" ht="18">
      <c r="C546" s="61"/>
      <c r="E546" s="61"/>
    </row>
    <row r="547" spans="3:5" ht="18">
      <c r="C547" s="61"/>
      <c r="E547" s="61"/>
    </row>
    <row r="548" spans="3:5" ht="18">
      <c r="C548" s="61"/>
      <c r="E548" s="61"/>
    </row>
    <row r="549" spans="3:5" ht="18">
      <c r="C549" s="61"/>
      <c r="E549" s="61"/>
    </row>
    <row r="550" spans="3:5" ht="18">
      <c r="C550" s="61"/>
      <c r="E550" s="61"/>
    </row>
    <row r="551" spans="3:5" ht="18">
      <c r="C551" s="61"/>
      <c r="E551" s="61"/>
    </row>
    <row r="552" spans="3:5" ht="18">
      <c r="C552" s="61"/>
      <c r="E552" s="61"/>
    </row>
    <row r="553" spans="3:5" ht="18">
      <c r="C553" s="61"/>
      <c r="E553" s="61"/>
    </row>
    <row r="554" spans="3:5" ht="18">
      <c r="C554" s="61"/>
      <c r="E554" s="61"/>
    </row>
    <row r="555" spans="3:5" ht="18">
      <c r="C555" s="61"/>
      <c r="E555" s="61"/>
    </row>
    <row r="556" spans="3:5" ht="18">
      <c r="C556" s="61"/>
      <c r="E556" s="61"/>
    </row>
    <row r="557" spans="3:5" ht="18">
      <c r="C557" s="61"/>
      <c r="E557" s="61"/>
    </row>
    <row r="558" spans="3:5" ht="18">
      <c r="C558" s="61"/>
      <c r="E558" s="61"/>
    </row>
    <row r="559" spans="3:5" ht="18">
      <c r="C559" s="61"/>
      <c r="E559" s="61"/>
    </row>
    <row r="560" spans="3:5" ht="18">
      <c r="C560" s="61"/>
      <c r="E560" s="61"/>
    </row>
    <row r="561" spans="3:5" ht="18">
      <c r="C561" s="61"/>
      <c r="E561" s="61"/>
    </row>
    <row r="562" spans="3:5" ht="18">
      <c r="C562" s="61"/>
      <c r="E562" s="61"/>
    </row>
    <row r="563" spans="3:5" ht="18">
      <c r="C563" s="61"/>
      <c r="E563" s="61"/>
    </row>
    <row r="564" spans="3:5" ht="18">
      <c r="C564" s="61"/>
      <c r="E564" s="61"/>
    </row>
    <row r="565" spans="3:5" ht="18">
      <c r="C565" s="61"/>
      <c r="E565" s="61"/>
    </row>
    <row r="566" spans="3:5" ht="18">
      <c r="C566" s="61"/>
      <c r="E566" s="61"/>
    </row>
    <row r="567" spans="3:5" ht="18">
      <c r="C567" s="61"/>
      <c r="E567" s="61"/>
    </row>
    <row r="568" spans="3:5" ht="18">
      <c r="C568" s="61"/>
      <c r="E568" s="61"/>
    </row>
    <row r="569" spans="3:5" ht="18">
      <c r="C569" s="61"/>
      <c r="E569" s="61"/>
    </row>
    <row r="570" spans="3:5" ht="18">
      <c r="C570" s="61"/>
      <c r="E570" s="61"/>
    </row>
    <row r="571" spans="3:5" ht="18">
      <c r="C571" s="61"/>
      <c r="E571" s="61"/>
    </row>
    <row r="572" spans="3:5" ht="18">
      <c r="C572" s="61"/>
      <c r="E572" s="61"/>
    </row>
    <row r="573" spans="3:5" ht="18">
      <c r="C573" s="61"/>
      <c r="E573" s="61"/>
    </row>
    <row r="574" spans="3:5" ht="18">
      <c r="C574" s="61"/>
      <c r="E574" s="61"/>
    </row>
    <row r="575" spans="3:5" ht="18">
      <c r="C575" s="61"/>
      <c r="E575" s="61"/>
    </row>
    <row r="576" spans="3:5" ht="18">
      <c r="C576" s="61"/>
      <c r="E576" s="61"/>
    </row>
    <row r="577" spans="3:5" ht="18">
      <c r="C577" s="61"/>
      <c r="E577" s="61"/>
    </row>
    <row r="578" spans="3:5" ht="18">
      <c r="C578" s="61"/>
      <c r="E578" s="61"/>
    </row>
    <row r="579" spans="3:5" ht="18">
      <c r="C579" s="61"/>
      <c r="E579" s="61"/>
    </row>
    <row r="580" spans="3:5" ht="18">
      <c r="C580" s="61"/>
      <c r="E580" s="61"/>
    </row>
    <row r="581" spans="3:5" ht="18">
      <c r="C581" s="61"/>
      <c r="E581" s="61"/>
    </row>
    <row r="582" spans="3:5" ht="18">
      <c r="C582" s="61"/>
      <c r="E582" s="61"/>
    </row>
    <row r="583" spans="3:5" ht="18">
      <c r="C583" s="61"/>
      <c r="E583" s="61"/>
    </row>
    <row r="584" spans="3:5" ht="18">
      <c r="C584" s="61"/>
      <c r="E584" s="61"/>
    </row>
    <row r="585" spans="3:5" ht="18">
      <c r="C585" s="61"/>
      <c r="E585" s="61"/>
    </row>
    <row r="586" spans="3:5" ht="18">
      <c r="C586" s="61"/>
      <c r="E586" s="61"/>
    </row>
    <row r="587" spans="3:5" ht="18">
      <c r="C587" s="61"/>
      <c r="E587" s="61"/>
    </row>
    <row r="588" spans="3:5" ht="18">
      <c r="C588" s="61"/>
      <c r="E588" s="61"/>
    </row>
    <row r="589" spans="3:5" ht="18">
      <c r="C589" s="61"/>
      <c r="E589" s="61"/>
    </row>
    <row r="590" spans="3:5" ht="18">
      <c r="C590" s="61"/>
      <c r="E590" s="61"/>
    </row>
    <row r="591" spans="3:5" ht="18">
      <c r="C591" s="61"/>
      <c r="E591" s="61"/>
    </row>
    <row r="592" spans="3:5" ht="18">
      <c r="C592" s="61"/>
      <c r="E592" s="61"/>
    </row>
    <row r="593" spans="3:5" ht="18">
      <c r="C593" s="61"/>
      <c r="E593" s="61"/>
    </row>
    <row r="594" spans="3:5" ht="18">
      <c r="C594" s="61"/>
      <c r="E594" s="61"/>
    </row>
    <row r="595" spans="3:5" ht="18">
      <c r="C595" s="61"/>
      <c r="E595" s="61"/>
    </row>
    <row r="596" spans="3:5" ht="18">
      <c r="C596" s="61"/>
      <c r="E596" s="61"/>
    </row>
    <row r="597" spans="3:5" ht="18">
      <c r="C597" s="61"/>
      <c r="E597" s="61"/>
    </row>
    <row r="598" spans="3:5" ht="18">
      <c r="C598" s="61"/>
      <c r="E598" s="61"/>
    </row>
    <row r="599" spans="3:5" ht="18">
      <c r="C599" s="61"/>
      <c r="E599" s="61"/>
    </row>
    <row r="600" spans="3:5" ht="18">
      <c r="C600" s="61"/>
      <c r="E600" s="61"/>
    </row>
    <row r="601" spans="3:5" ht="18">
      <c r="C601" s="61"/>
      <c r="E601" s="61"/>
    </row>
    <row r="602" spans="3:5" ht="18">
      <c r="C602" s="61"/>
      <c r="E602" s="61"/>
    </row>
    <row r="603" spans="3:5" ht="18">
      <c r="C603" s="61"/>
      <c r="E603" s="61"/>
    </row>
    <row r="604" spans="3:5" ht="18">
      <c r="C604" s="61"/>
      <c r="E604" s="61"/>
    </row>
    <row r="605" spans="3:5" ht="18">
      <c r="C605" s="61"/>
      <c r="E605" s="61"/>
    </row>
    <row r="606" spans="3:5" ht="18">
      <c r="C606" s="61"/>
      <c r="E606" s="61"/>
    </row>
    <row r="607" spans="3:5" ht="18">
      <c r="C607" s="61"/>
      <c r="E607" s="61"/>
    </row>
    <row r="608" spans="3:5" ht="18">
      <c r="C608" s="61"/>
      <c r="E608" s="61"/>
    </row>
    <row r="609" spans="3:5" ht="18">
      <c r="C609" s="61"/>
      <c r="E609" s="61"/>
    </row>
    <row r="610" spans="3:5" ht="18">
      <c r="C610" s="61"/>
      <c r="E610" s="61"/>
    </row>
    <row r="611" spans="3:5" ht="18">
      <c r="C611" s="61"/>
      <c r="E611" s="61"/>
    </row>
    <row r="612" spans="3:5" ht="18">
      <c r="C612" s="61"/>
      <c r="E612" s="61"/>
    </row>
    <row r="613" spans="3:5" ht="18">
      <c r="C613" s="61"/>
      <c r="E613" s="61"/>
    </row>
    <row r="614" spans="3:5" ht="18">
      <c r="C614" s="61"/>
      <c r="E614" s="61"/>
    </row>
    <row r="615" spans="3:5" ht="18">
      <c r="C615" s="61"/>
      <c r="E615" s="61"/>
    </row>
    <row r="616" spans="3:5" ht="18">
      <c r="C616" s="61"/>
      <c r="E616" s="61"/>
    </row>
    <row r="617" spans="3:5" ht="18">
      <c r="C617" s="61"/>
      <c r="E617" s="61"/>
    </row>
    <row r="618" spans="3:5" ht="18">
      <c r="C618" s="61"/>
      <c r="E618" s="61"/>
    </row>
    <row r="619" spans="3:5" ht="18">
      <c r="C619" s="61"/>
      <c r="E619" s="61"/>
    </row>
    <row r="620" spans="3:5" ht="18">
      <c r="C620" s="61"/>
      <c r="E620" s="61"/>
    </row>
    <row r="621" spans="3:5" ht="18">
      <c r="C621" s="61"/>
      <c r="E621" s="61"/>
    </row>
    <row r="622" spans="3:5" ht="18">
      <c r="C622" s="61"/>
      <c r="E622" s="61"/>
    </row>
    <row r="623" spans="3:5" ht="18">
      <c r="C623" s="61"/>
      <c r="E623" s="61"/>
    </row>
    <row r="624" spans="3:5" ht="18">
      <c r="C624" s="61"/>
      <c r="E624" s="61"/>
    </row>
    <row r="625" spans="3:5" ht="18">
      <c r="C625" s="61"/>
      <c r="E625" s="61"/>
    </row>
    <row r="626" spans="3:5" ht="18">
      <c r="C626" s="61"/>
      <c r="E626" s="61"/>
    </row>
    <row r="627" spans="3:5" ht="18">
      <c r="C627" s="61"/>
      <c r="E627" s="61"/>
    </row>
    <row r="628" spans="3:5" ht="18">
      <c r="C628" s="61"/>
      <c r="E628" s="61"/>
    </row>
    <row r="629" spans="3:5" ht="18">
      <c r="C629" s="61"/>
      <c r="E629" s="61"/>
    </row>
    <row r="630" spans="3:5" ht="18">
      <c r="C630" s="61"/>
      <c r="E630" s="61"/>
    </row>
    <row r="631" spans="3:5" ht="18">
      <c r="C631" s="61"/>
      <c r="E631" s="61"/>
    </row>
    <row r="632" spans="3:5" ht="18">
      <c r="C632" s="61"/>
      <c r="E632" s="61"/>
    </row>
    <row r="633" spans="3:5" ht="18">
      <c r="C633" s="61"/>
      <c r="E633" s="61"/>
    </row>
    <row r="634" spans="3:5" ht="18">
      <c r="C634" s="61"/>
      <c r="E634" s="61"/>
    </row>
    <row r="635" spans="3:5" ht="18">
      <c r="C635" s="61"/>
      <c r="E635" s="61"/>
    </row>
    <row r="636" spans="3:5" ht="18">
      <c r="C636" s="61"/>
      <c r="E636" s="61"/>
    </row>
    <row r="637" spans="3:5" ht="18">
      <c r="C637" s="61"/>
      <c r="E637" s="61"/>
    </row>
    <row r="638" spans="3:5" ht="18">
      <c r="C638" s="61"/>
      <c r="E638" s="61"/>
    </row>
    <row r="639" spans="3:5" ht="18">
      <c r="C639" s="61"/>
      <c r="E639" s="61"/>
    </row>
    <row r="640" spans="3:5" ht="18">
      <c r="C640" s="61"/>
      <c r="E640" s="61"/>
    </row>
    <row r="641" spans="3:5" ht="18">
      <c r="C641" s="61"/>
      <c r="E641" s="61"/>
    </row>
    <row r="642" spans="3:5" ht="18">
      <c r="C642" s="61"/>
      <c r="E642" s="61"/>
    </row>
    <row r="643" spans="3:5" ht="18">
      <c r="C643" s="61"/>
      <c r="E643" s="61"/>
    </row>
    <row r="644" spans="3:5" ht="18">
      <c r="C644" s="61"/>
      <c r="E644" s="61"/>
    </row>
    <row r="645" spans="3:5" ht="18">
      <c r="C645" s="61"/>
      <c r="E645" s="61"/>
    </row>
    <row r="646" spans="3:5" ht="18">
      <c r="C646" s="61"/>
      <c r="E646" s="61"/>
    </row>
    <row r="647" spans="3:5" ht="18">
      <c r="C647" s="61"/>
      <c r="E647" s="61"/>
    </row>
    <row r="648" spans="3:5" ht="18">
      <c r="C648" s="61"/>
      <c r="E648" s="61"/>
    </row>
    <row r="649" spans="3:5" ht="18">
      <c r="C649" s="61"/>
      <c r="E649" s="61"/>
    </row>
    <row r="650" spans="3:5" ht="18">
      <c r="C650" s="61"/>
      <c r="E650" s="61"/>
    </row>
    <row r="651" spans="3:5" ht="18">
      <c r="C651" s="61"/>
      <c r="E651" s="61"/>
    </row>
    <row r="652" spans="3:5" ht="18">
      <c r="C652" s="61"/>
      <c r="E652" s="61"/>
    </row>
    <row r="653" spans="3:5" ht="18">
      <c r="C653" s="61"/>
      <c r="E653" s="61"/>
    </row>
    <row r="654" spans="3:5" ht="18">
      <c r="C654" s="61"/>
      <c r="E654" s="61"/>
    </row>
    <row r="655" spans="3:5" ht="18">
      <c r="C655" s="61"/>
      <c r="E655" s="61"/>
    </row>
    <row r="656" spans="3:5" ht="18">
      <c r="C656" s="61"/>
      <c r="E656" s="61"/>
    </row>
    <row r="657" spans="3:5" ht="18">
      <c r="C657" s="61"/>
      <c r="E657" s="61"/>
    </row>
    <row r="658" spans="3:5" ht="18">
      <c r="C658" s="61"/>
      <c r="E658" s="61"/>
    </row>
    <row r="659" spans="3:5" ht="18">
      <c r="C659" s="61"/>
      <c r="E659" s="61"/>
    </row>
    <row r="660" spans="3:5" ht="18">
      <c r="C660" s="61"/>
      <c r="E660" s="61"/>
    </row>
    <row r="661" spans="3:5" ht="18">
      <c r="C661" s="61"/>
      <c r="E661" s="61"/>
    </row>
    <row r="662" spans="3:5" ht="18">
      <c r="C662" s="61"/>
      <c r="E662" s="61"/>
    </row>
    <row r="663" spans="3:5" ht="18">
      <c r="C663" s="61"/>
      <c r="E663" s="61"/>
    </row>
    <row r="664" spans="3:5" ht="18">
      <c r="C664" s="61"/>
      <c r="E664" s="61"/>
    </row>
    <row r="665" spans="3:5" ht="18">
      <c r="C665" s="61"/>
      <c r="E665" s="61"/>
    </row>
    <row r="666" spans="3:5" ht="18">
      <c r="C666" s="61"/>
      <c r="E666" s="61"/>
    </row>
    <row r="667" spans="3:5" ht="18">
      <c r="C667" s="61"/>
      <c r="E667" s="61"/>
    </row>
    <row r="668" spans="3:5" ht="18">
      <c r="C668" s="61"/>
      <c r="E668" s="61"/>
    </row>
    <row r="669" spans="3:5" ht="18">
      <c r="C669" s="61"/>
      <c r="E669" s="61"/>
    </row>
    <row r="670" spans="3:5" ht="18">
      <c r="C670" s="61"/>
      <c r="E670" s="61"/>
    </row>
    <row r="671" ht="18">
      <c r="E671" s="61"/>
    </row>
    <row r="672" ht="18">
      <c r="E672" s="61"/>
    </row>
    <row r="673" ht="18">
      <c r="E673" s="61"/>
    </row>
    <row r="674" ht="18">
      <c r="E674" s="61"/>
    </row>
  </sheetData>
  <sheetProtection/>
  <mergeCells count="3">
    <mergeCell ref="A3:E3"/>
    <mergeCell ref="A73:E73"/>
    <mergeCell ref="C1:F2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3"/>
  <sheetViews>
    <sheetView showZeros="0" view="pageBreakPreview" zoomScale="75" zoomScaleNormal="75" zoomScaleSheetLayoutView="75" zoomScalePageLayoutView="0" workbookViewId="0" topLeftCell="A1">
      <pane ySplit="6" topLeftCell="A96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12.00390625" style="6" customWidth="1"/>
    <col min="2" max="2" width="77.375" style="6" customWidth="1"/>
    <col min="3" max="3" width="15.375" style="6" customWidth="1"/>
    <col min="4" max="4" width="14.75390625" style="7" customWidth="1"/>
    <col min="5" max="5" width="13.875" style="8" customWidth="1"/>
    <col min="6" max="6" width="12.875" style="8" customWidth="1"/>
    <col min="7" max="7" width="12.875" style="6" customWidth="1"/>
    <col min="8" max="8" width="12.75390625" style="6" customWidth="1"/>
    <col min="9" max="16384" width="9.125" style="6" customWidth="1"/>
  </cols>
  <sheetData>
    <row r="1" spans="4:7" ht="18.75" customHeight="1">
      <c r="D1" s="289" t="s">
        <v>197</v>
      </c>
      <c r="E1" s="289"/>
      <c r="F1" s="289"/>
      <c r="G1" s="289"/>
    </row>
    <row r="2" spans="4:7" ht="72.75" customHeight="1">
      <c r="D2" s="289"/>
      <c r="E2" s="289"/>
      <c r="F2" s="289"/>
      <c r="G2" s="289"/>
    </row>
    <row r="4" spans="1:7" ht="27.75" customHeight="1">
      <c r="A4" s="290" t="s">
        <v>192</v>
      </c>
      <c r="B4" s="290"/>
      <c r="C4" s="290"/>
      <c r="D4" s="290"/>
      <c r="E4" s="290"/>
      <c r="F4" s="290"/>
      <c r="G4" s="290"/>
    </row>
    <row r="5" ht="15" customHeight="1" thickBot="1">
      <c r="G5" s="9"/>
    </row>
    <row r="6" spans="1:7" s="2" customFormat="1" ht="66" customHeight="1" thickBot="1">
      <c r="A6" s="4" t="s">
        <v>0</v>
      </c>
      <c r="B6" s="5" t="s">
        <v>1</v>
      </c>
      <c r="C6" s="67" t="s">
        <v>39</v>
      </c>
      <c r="D6" s="67" t="s">
        <v>10</v>
      </c>
      <c r="E6" s="67" t="s">
        <v>51</v>
      </c>
      <c r="F6" s="67" t="s">
        <v>40</v>
      </c>
      <c r="G6" s="113" t="s">
        <v>41</v>
      </c>
    </row>
    <row r="7" spans="1:7" ht="23.25" customHeight="1" thickBot="1">
      <c r="A7" s="11"/>
      <c r="B7" s="14" t="s">
        <v>12</v>
      </c>
      <c r="C7" s="12"/>
      <c r="D7" s="13"/>
      <c r="E7" s="12"/>
      <c r="F7" s="14"/>
      <c r="G7" s="15"/>
    </row>
    <row r="8" spans="1:7" ht="22.5" customHeight="1" thickBot="1">
      <c r="A8" s="156">
        <v>10000000</v>
      </c>
      <c r="B8" s="157" t="s">
        <v>2</v>
      </c>
      <c r="C8" s="158">
        <f>SUM(C19,C15,C12,C9)</f>
        <v>78561.8</v>
      </c>
      <c r="D8" s="158">
        <f>SUM(D19,D15,D12,D9)</f>
        <v>47608.8</v>
      </c>
      <c r="E8" s="158">
        <f>SUM(E19,E15,E12,E9)</f>
        <v>36331.8</v>
      </c>
      <c r="F8" s="116">
        <f>E8/C8*100</f>
        <v>46.246139981517736</v>
      </c>
      <c r="G8" s="117">
        <f>E8/D8*100</f>
        <v>76.31320260119978</v>
      </c>
    </row>
    <row r="9" spans="1:7" ht="37.5">
      <c r="A9" s="150">
        <v>11000000</v>
      </c>
      <c r="B9" s="151" t="s">
        <v>3</v>
      </c>
      <c r="C9" s="133">
        <f>C10+C11</f>
        <v>59348</v>
      </c>
      <c r="D9" s="133">
        <f>D10+D11</f>
        <v>35679.4</v>
      </c>
      <c r="E9" s="133">
        <f>E10+E11</f>
        <v>25833.4</v>
      </c>
      <c r="F9" s="133">
        <f>E9/C9*100</f>
        <v>43.528678304239406</v>
      </c>
      <c r="G9" s="135">
        <f>E9/D9*100</f>
        <v>72.40424446599438</v>
      </c>
    </row>
    <row r="10" spans="1:8" ht="18.75">
      <c r="A10" s="130">
        <v>11010000</v>
      </c>
      <c r="B10" s="29" t="s">
        <v>58</v>
      </c>
      <c r="C10" s="250">
        <v>59348</v>
      </c>
      <c r="D10" s="250">
        <v>35679.4</v>
      </c>
      <c r="E10" s="250">
        <v>25832.4</v>
      </c>
      <c r="F10" s="30">
        <f>IF(C10=0,"",$E10/C10*100)</f>
        <v>43.52699332749208</v>
      </c>
      <c r="G10" s="135">
        <f>IF(D10=0,"",$E10/D10*100)</f>
        <v>72.40144172828018</v>
      </c>
      <c r="H10" s="16"/>
    </row>
    <row r="11" spans="1:8" ht="18.75">
      <c r="A11" s="130" t="s">
        <v>193</v>
      </c>
      <c r="B11" s="29" t="s">
        <v>194</v>
      </c>
      <c r="C11" s="250"/>
      <c r="D11" s="250"/>
      <c r="E11" s="250">
        <v>1</v>
      </c>
      <c r="F11" s="30">
        <f>IF(C11=0,"",$E11/C11*100)</f>
      </c>
      <c r="G11" s="135">
        <f>IF(D11=0,"",$E11/D11*100)</f>
      </c>
      <c r="H11" s="16"/>
    </row>
    <row r="12" spans="1:7" ht="20.25" customHeight="1">
      <c r="A12" s="150">
        <v>13000000</v>
      </c>
      <c r="B12" s="151" t="s">
        <v>30</v>
      </c>
      <c r="C12" s="133">
        <f>SUM(C13:C14)</f>
        <v>170.7</v>
      </c>
      <c r="D12" s="133">
        <f>SUM(D13:D14)</f>
        <v>105.8</v>
      </c>
      <c r="E12" s="133">
        <f>SUM(E13:E14)</f>
        <v>48.9</v>
      </c>
      <c r="F12" s="133">
        <f>E12/C12*100</f>
        <v>28.646748681898064</v>
      </c>
      <c r="G12" s="135">
        <f>E12/D12*100</f>
        <v>46.219281663516064</v>
      </c>
    </row>
    <row r="13" spans="1:7" ht="18.75">
      <c r="A13" s="130">
        <v>13010000</v>
      </c>
      <c r="B13" s="29" t="s">
        <v>14</v>
      </c>
      <c r="C13" s="250">
        <v>166.7</v>
      </c>
      <c r="D13" s="250">
        <v>102.7</v>
      </c>
      <c r="E13" s="250">
        <v>46.4</v>
      </c>
      <c r="F13" s="30">
        <f aca="true" t="shared" si="0" ref="F13:G22">IF(C13=0,"",$E13/C13*100)</f>
        <v>27.834433113377326</v>
      </c>
      <c r="G13" s="168">
        <f t="shared" si="0"/>
        <v>45.18013631937682</v>
      </c>
    </row>
    <row r="14" spans="1:7" ht="18.75">
      <c r="A14" s="130" t="s">
        <v>107</v>
      </c>
      <c r="B14" s="29" t="s">
        <v>108</v>
      </c>
      <c r="C14" s="250">
        <v>4</v>
      </c>
      <c r="D14" s="250">
        <v>3.1</v>
      </c>
      <c r="E14" s="250">
        <v>2.5</v>
      </c>
      <c r="F14" s="30">
        <f t="shared" si="0"/>
        <v>62.5</v>
      </c>
      <c r="G14" s="168">
        <f t="shared" si="0"/>
        <v>80.64516129032258</v>
      </c>
    </row>
    <row r="15" spans="1:7" ht="21" customHeight="1">
      <c r="A15" s="169" t="s">
        <v>78</v>
      </c>
      <c r="B15" s="152" t="s">
        <v>79</v>
      </c>
      <c r="C15" s="153">
        <f>SUM(C16:C18)</f>
        <v>1410</v>
      </c>
      <c r="D15" s="153">
        <f>SUM(D16:D18)</f>
        <v>630</v>
      </c>
      <c r="E15" s="153">
        <f>SUM(E16:E18)</f>
        <v>320.5</v>
      </c>
      <c r="F15" s="153">
        <f>E15/C15*100</f>
        <v>22.73049645390071</v>
      </c>
      <c r="G15" s="170">
        <f>E15/D15*100</f>
        <v>50.87301587301587</v>
      </c>
    </row>
    <row r="16" spans="1:7" ht="39" customHeight="1">
      <c r="A16" s="130" t="s">
        <v>73</v>
      </c>
      <c r="B16" s="29" t="s">
        <v>74</v>
      </c>
      <c r="C16" s="250">
        <v>340</v>
      </c>
      <c r="D16" s="250">
        <v>150</v>
      </c>
      <c r="E16" s="250">
        <v>33.1</v>
      </c>
      <c r="F16" s="30">
        <f t="shared" si="0"/>
        <v>9.735294117647058</v>
      </c>
      <c r="G16" s="168">
        <f t="shared" si="0"/>
        <v>22.066666666666666</v>
      </c>
    </row>
    <row r="17" spans="1:7" ht="42" customHeight="1">
      <c r="A17" s="130" t="s">
        <v>75</v>
      </c>
      <c r="B17" s="29" t="s">
        <v>76</v>
      </c>
      <c r="C17" s="250">
        <v>1070</v>
      </c>
      <c r="D17" s="250">
        <v>480</v>
      </c>
      <c r="E17" s="250">
        <v>113.8</v>
      </c>
      <c r="F17" s="30">
        <f t="shared" si="0"/>
        <v>10.63551401869159</v>
      </c>
      <c r="G17" s="168">
        <f t="shared" si="0"/>
        <v>23.708333333333336</v>
      </c>
    </row>
    <row r="18" spans="1:7" ht="37.5" customHeight="1">
      <c r="A18" s="130" t="s">
        <v>68</v>
      </c>
      <c r="B18" s="29" t="s">
        <v>77</v>
      </c>
      <c r="C18" s="250">
        <v>0</v>
      </c>
      <c r="D18" s="250">
        <v>0</v>
      </c>
      <c r="E18" s="250">
        <v>173.6</v>
      </c>
      <c r="F18" s="30">
        <f t="shared" si="0"/>
      </c>
      <c r="G18" s="168">
        <f t="shared" si="0"/>
      </c>
    </row>
    <row r="19" spans="1:7" ht="23.25" customHeight="1">
      <c r="A19" s="169" t="s">
        <v>80</v>
      </c>
      <c r="B19" s="152" t="s">
        <v>81</v>
      </c>
      <c r="C19" s="153">
        <f>SUM(C20:C22)</f>
        <v>17633.1</v>
      </c>
      <c r="D19" s="153">
        <f>SUM(D20:D22)</f>
        <v>11193.6</v>
      </c>
      <c r="E19" s="153">
        <f>SUM(E20:E22)</f>
        <v>10129</v>
      </c>
      <c r="F19" s="153">
        <f>E19/C19*100</f>
        <v>57.44310416205886</v>
      </c>
      <c r="G19" s="170">
        <f>E19/D19*100</f>
        <v>90.4892081189251</v>
      </c>
    </row>
    <row r="20" spans="1:7" ht="18.75">
      <c r="A20" s="130" t="s">
        <v>69</v>
      </c>
      <c r="B20" s="29" t="s">
        <v>71</v>
      </c>
      <c r="C20" s="250">
        <v>8620.8</v>
      </c>
      <c r="D20" s="250">
        <v>6076.3</v>
      </c>
      <c r="E20" s="250">
        <v>4464.8</v>
      </c>
      <c r="F20" s="30">
        <f t="shared" si="0"/>
        <v>51.79101707498145</v>
      </c>
      <c r="G20" s="168">
        <f t="shared" si="0"/>
        <v>73.4789263202936</v>
      </c>
    </row>
    <row r="21" spans="1:7" ht="18.75">
      <c r="A21" s="130" t="s">
        <v>146</v>
      </c>
      <c r="B21" s="100" t="s">
        <v>147</v>
      </c>
      <c r="C21" s="250">
        <v>0</v>
      </c>
      <c r="D21" s="250">
        <v>0</v>
      </c>
      <c r="E21" s="250">
        <v>0</v>
      </c>
      <c r="F21" s="30">
        <f t="shared" si="0"/>
      </c>
      <c r="G21" s="168">
        <f t="shared" si="0"/>
      </c>
    </row>
    <row r="22" spans="1:7" ht="19.5" thickBot="1">
      <c r="A22" s="102" t="s">
        <v>70</v>
      </c>
      <c r="B22" s="100" t="s">
        <v>72</v>
      </c>
      <c r="C22" s="250">
        <v>9012.3</v>
      </c>
      <c r="D22" s="250">
        <v>5117.3</v>
      </c>
      <c r="E22" s="250">
        <v>5664.2</v>
      </c>
      <c r="F22" s="101">
        <f t="shared" si="0"/>
        <v>62.84966101882983</v>
      </c>
      <c r="G22" s="171">
        <f t="shared" si="0"/>
        <v>110.68727649346334</v>
      </c>
    </row>
    <row r="23" spans="1:7" ht="24" customHeight="1" thickBot="1">
      <c r="A23" s="114">
        <v>20000000</v>
      </c>
      <c r="B23" s="115" t="s">
        <v>4</v>
      </c>
      <c r="C23" s="116">
        <f>C24+C28+C33</f>
        <v>1462.8</v>
      </c>
      <c r="D23" s="116">
        <f>D24+D28+D33</f>
        <v>1105.7</v>
      </c>
      <c r="E23" s="116">
        <f>E24+E28+E33</f>
        <v>736</v>
      </c>
      <c r="F23" s="116">
        <f>E23/C23*100</f>
        <v>50.314465408805034</v>
      </c>
      <c r="G23" s="117">
        <f>E23/D23*100</f>
        <v>66.56416749570407</v>
      </c>
    </row>
    <row r="24" spans="1:7" ht="18.75">
      <c r="A24" s="136">
        <v>21000000</v>
      </c>
      <c r="B24" s="154" t="s">
        <v>5</v>
      </c>
      <c r="C24" s="137">
        <f>C25+C26</f>
        <v>71.2</v>
      </c>
      <c r="D24" s="137">
        <f>D25+D26</f>
        <v>53</v>
      </c>
      <c r="E24" s="137">
        <f>E25+E26+E27</f>
        <v>16.3</v>
      </c>
      <c r="F24" s="161">
        <f>E24/C24*100</f>
        <v>22.89325842696629</v>
      </c>
      <c r="G24" s="172">
        <f>E24/D24*100</f>
        <v>30.754716981132074</v>
      </c>
    </row>
    <row r="25" spans="1:7" ht="18.75">
      <c r="A25" s="25">
        <v>21081100</v>
      </c>
      <c r="B25" s="23" t="s">
        <v>84</v>
      </c>
      <c r="C25" s="250">
        <v>20.2</v>
      </c>
      <c r="D25" s="250">
        <v>19</v>
      </c>
      <c r="E25" s="250">
        <v>12.4</v>
      </c>
      <c r="F25" s="163">
        <f aca="true" t="shared" si="1" ref="F25:F34">IF(C25=0,"",$E25/C25*100)</f>
        <v>61.386138613861384</v>
      </c>
      <c r="G25" s="173">
        <f aca="true" t="shared" si="2" ref="G25:G34">IF(D25=0,"",$E25/D25*100)</f>
        <v>65.26315789473685</v>
      </c>
    </row>
    <row r="26" spans="1:7" ht="56.25">
      <c r="A26" s="25">
        <v>21081500</v>
      </c>
      <c r="B26" s="246" t="s">
        <v>171</v>
      </c>
      <c r="C26" s="250">
        <v>51</v>
      </c>
      <c r="D26" s="250">
        <v>34</v>
      </c>
      <c r="E26" s="250"/>
      <c r="F26" s="163">
        <f t="shared" si="1"/>
        <v>0</v>
      </c>
      <c r="G26" s="173">
        <f t="shared" si="2"/>
        <v>0</v>
      </c>
    </row>
    <row r="27" spans="1:7" ht="75">
      <c r="A27" s="25">
        <v>21082400</v>
      </c>
      <c r="B27" s="246" t="s">
        <v>177</v>
      </c>
      <c r="C27" s="250"/>
      <c r="D27" s="250"/>
      <c r="E27" s="250">
        <v>3.9</v>
      </c>
      <c r="F27" s="264"/>
      <c r="G27" s="265"/>
    </row>
    <row r="28" spans="1:7" ht="39" customHeight="1">
      <c r="A28" s="131">
        <v>22000000</v>
      </c>
      <c r="B28" s="132" t="s">
        <v>82</v>
      </c>
      <c r="C28" s="133">
        <f>SUM(C29:C32)</f>
        <v>1390</v>
      </c>
      <c r="D28" s="133">
        <f>SUM(D29:D32)</f>
        <v>1051.5</v>
      </c>
      <c r="E28" s="133">
        <f>SUM(E29:E32)</f>
        <v>567.5</v>
      </c>
      <c r="F28" s="161">
        <f>E28/C28*100</f>
        <v>40.827338129496404</v>
      </c>
      <c r="G28" s="172">
        <f>E28/D28*100</f>
        <v>53.970518307180214</v>
      </c>
    </row>
    <row r="29" spans="1:7" ht="18.75">
      <c r="A29" s="25">
        <v>22010000</v>
      </c>
      <c r="B29" s="23" t="s">
        <v>83</v>
      </c>
      <c r="C29" s="250">
        <v>1116.6</v>
      </c>
      <c r="D29" s="250">
        <v>838.6</v>
      </c>
      <c r="E29" s="250">
        <v>477</v>
      </c>
      <c r="F29" s="163">
        <f t="shared" si="1"/>
        <v>42.718968296614726</v>
      </c>
      <c r="G29" s="173">
        <f t="shared" si="2"/>
        <v>56.880515144288104</v>
      </c>
    </row>
    <row r="30" spans="1:7" ht="43.5" customHeight="1">
      <c r="A30" s="25">
        <v>22080000</v>
      </c>
      <c r="B30" s="23" t="s">
        <v>85</v>
      </c>
      <c r="C30" s="250">
        <v>192</v>
      </c>
      <c r="D30" s="250">
        <v>144</v>
      </c>
      <c r="E30" s="250">
        <v>80.9</v>
      </c>
      <c r="F30" s="163">
        <f t="shared" si="1"/>
        <v>42.13541666666667</v>
      </c>
      <c r="G30" s="173">
        <f t="shared" si="2"/>
        <v>56.18055555555556</v>
      </c>
    </row>
    <row r="31" spans="1:7" ht="18.75">
      <c r="A31" s="25">
        <v>22090000</v>
      </c>
      <c r="B31" s="23" t="s">
        <v>86</v>
      </c>
      <c r="C31" s="250">
        <v>81.4</v>
      </c>
      <c r="D31" s="250">
        <v>68.9</v>
      </c>
      <c r="E31" s="250">
        <v>9.6</v>
      </c>
      <c r="F31" s="163">
        <f t="shared" si="1"/>
        <v>11.793611793611793</v>
      </c>
      <c r="G31" s="173">
        <f t="shared" si="2"/>
        <v>13.933236574746008</v>
      </c>
    </row>
    <row r="32" spans="1:7" ht="93.75">
      <c r="A32" s="249">
        <v>22130000</v>
      </c>
      <c r="B32" s="246" t="s">
        <v>148</v>
      </c>
      <c r="C32" s="250">
        <v>0</v>
      </c>
      <c r="D32" s="250">
        <v>0</v>
      </c>
      <c r="E32" s="250"/>
      <c r="F32" s="163"/>
      <c r="G32" s="173"/>
    </row>
    <row r="33" spans="1:7" ht="18.75">
      <c r="A33" s="131">
        <v>24000000</v>
      </c>
      <c r="B33" s="132" t="s">
        <v>150</v>
      </c>
      <c r="C33" s="251">
        <f>C34</f>
        <v>1.6</v>
      </c>
      <c r="D33" s="251">
        <f>D34</f>
        <v>1.2</v>
      </c>
      <c r="E33" s="251">
        <f>E34</f>
        <v>152.2</v>
      </c>
      <c r="F33" s="159">
        <f>E33/C33*100</f>
        <v>9512.499999999998</v>
      </c>
      <c r="G33" s="170">
        <f>E33/D33*100</f>
        <v>12683.333333333332</v>
      </c>
    </row>
    <row r="34" spans="1:7" ht="19.5" thickBot="1">
      <c r="A34" s="25">
        <v>24060000</v>
      </c>
      <c r="B34" s="23" t="s">
        <v>6</v>
      </c>
      <c r="C34" s="250">
        <v>1.6</v>
      </c>
      <c r="D34" s="250">
        <v>1.2</v>
      </c>
      <c r="E34" s="250">
        <v>152.2</v>
      </c>
      <c r="F34" s="163">
        <f t="shared" si="1"/>
        <v>9512.499999999998</v>
      </c>
      <c r="G34" s="173">
        <f t="shared" si="2"/>
        <v>12683.333333333332</v>
      </c>
    </row>
    <row r="35" spans="1:7" s="28" customFormat="1" ht="26.25" customHeight="1" thickBot="1">
      <c r="A35" s="164"/>
      <c r="B35" s="165" t="s">
        <v>53</v>
      </c>
      <c r="C35" s="27">
        <f>C8+C23</f>
        <v>80024.6</v>
      </c>
      <c r="D35" s="27">
        <f>D8+D23</f>
        <v>48714.5</v>
      </c>
      <c r="E35" s="27">
        <f>E8+E23</f>
        <v>37067.8</v>
      </c>
      <c r="F35" s="166">
        <f>E35/C35*100</f>
        <v>46.32050644426839</v>
      </c>
      <c r="G35" s="167">
        <f>E35/D35*100</f>
        <v>76.09192334931079</v>
      </c>
    </row>
    <row r="36" spans="1:7" s="28" customFormat="1" ht="27" customHeight="1" thickBot="1">
      <c r="A36" s="127">
        <v>40000000</v>
      </c>
      <c r="B36" s="128" t="s">
        <v>52</v>
      </c>
      <c r="C36" s="129">
        <f>C37+C39</f>
        <v>25783</v>
      </c>
      <c r="D36" s="129">
        <f>D37+D39</f>
        <v>19868.1</v>
      </c>
      <c r="E36" s="129">
        <f>E37+E39</f>
        <v>19868.1</v>
      </c>
      <c r="F36" s="116">
        <f>E36/C36*100</f>
        <v>77.05891478881432</v>
      </c>
      <c r="G36" s="117">
        <f>E36/D36*100</f>
        <v>100</v>
      </c>
    </row>
    <row r="37" spans="1:8" ht="23.25" customHeight="1">
      <c r="A37" s="131">
        <v>41030000</v>
      </c>
      <c r="B37" s="132" t="s">
        <v>101</v>
      </c>
      <c r="C37" s="133">
        <f>SUM(C38:C38)</f>
        <v>25708.2</v>
      </c>
      <c r="D37" s="133">
        <f>SUM(D38:D38)</f>
        <v>19816</v>
      </c>
      <c r="E37" s="133">
        <f>SUM(E38:E38)</f>
        <v>19816</v>
      </c>
      <c r="F37" s="134">
        <f>E37/C37*100</f>
        <v>77.08046459884395</v>
      </c>
      <c r="G37" s="135">
        <f>E37/D37*100</f>
        <v>100</v>
      </c>
      <c r="H37" s="16"/>
    </row>
    <row r="38" spans="1:8" ht="24.75" customHeight="1">
      <c r="A38" s="130" t="s">
        <v>56</v>
      </c>
      <c r="B38" s="29" t="s">
        <v>57</v>
      </c>
      <c r="C38" s="250">
        <v>25708.2</v>
      </c>
      <c r="D38" s="250">
        <v>19816</v>
      </c>
      <c r="E38" s="250">
        <v>19816</v>
      </c>
      <c r="F38" s="247">
        <f>IF(C38=0,"",$E38/C38*100)</f>
        <v>77.08046459884395</v>
      </c>
      <c r="G38" s="248">
        <f>IF(D38=0,"",$E38/D38*100)</f>
        <v>100</v>
      </c>
      <c r="H38" s="17"/>
    </row>
    <row r="39" spans="1:8" ht="22.5" customHeight="1">
      <c r="A39" s="169" t="s">
        <v>109</v>
      </c>
      <c r="B39" s="152" t="s">
        <v>102</v>
      </c>
      <c r="C39" s="153">
        <f>SUM(C40:C42)</f>
        <v>74.8</v>
      </c>
      <c r="D39" s="153">
        <f>SUM(D40:D42)</f>
        <v>52.1</v>
      </c>
      <c r="E39" s="153">
        <f>SUM(E40:E42)</f>
        <v>52.1</v>
      </c>
      <c r="F39" s="134">
        <f>E39/C39*100</f>
        <v>69.6524064171123</v>
      </c>
      <c r="G39" s="135">
        <f>E39/D39*100</f>
        <v>100</v>
      </c>
      <c r="H39" s="17"/>
    </row>
    <row r="40" spans="1:12" ht="58.5" customHeight="1">
      <c r="A40" s="249">
        <v>41051200</v>
      </c>
      <c r="B40" s="246" t="s">
        <v>149</v>
      </c>
      <c r="C40" s="250">
        <v>61.7</v>
      </c>
      <c r="D40" s="250">
        <v>42.7</v>
      </c>
      <c r="E40" s="250">
        <v>42.7</v>
      </c>
      <c r="F40" s="163">
        <f>IF(C40=0,"",$E40/C40*100)</f>
        <v>69.20583468395462</v>
      </c>
      <c r="G40" s="173">
        <f>IF(D40=0,"",$E40/D40*100)</f>
        <v>100</v>
      </c>
      <c r="H40"/>
      <c r="I40"/>
      <c r="J40"/>
      <c r="K40"/>
      <c r="L40"/>
    </row>
    <row r="41" spans="1:12" ht="25.5" customHeight="1">
      <c r="A41" s="249">
        <v>41053900</v>
      </c>
      <c r="B41" s="214" t="s">
        <v>170</v>
      </c>
      <c r="C41" s="250">
        <v>13.1</v>
      </c>
      <c r="D41" s="250">
        <v>9.4</v>
      </c>
      <c r="E41" s="250">
        <v>9.4</v>
      </c>
      <c r="F41" s="163"/>
      <c r="G41" s="173"/>
      <c r="H41"/>
      <c r="I41"/>
      <c r="J41"/>
      <c r="K41"/>
      <c r="L41"/>
    </row>
    <row r="42" spans="1:12" ht="41.25" customHeight="1" thickBot="1">
      <c r="A42" s="249"/>
      <c r="B42" s="260"/>
      <c r="C42" s="250"/>
      <c r="D42" s="250"/>
      <c r="E42" s="250"/>
      <c r="F42" s="163">
        <f>IF(C42=0,"",$E42/C42*100)</f>
      </c>
      <c r="G42" s="173">
        <f>IF(D42=0,"",$E42/D42*100)</f>
      </c>
      <c r="H42"/>
      <c r="I42"/>
      <c r="J42"/>
      <c r="K42"/>
      <c r="L42"/>
    </row>
    <row r="43" spans="1:7" s="28" customFormat="1" ht="29.25" customHeight="1" thickBot="1">
      <c r="A43" s="124"/>
      <c r="B43" s="125" t="s">
        <v>8</v>
      </c>
      <c r="C43" s="126">
        <f>C35+C36</f>
        <v>105807.6</v>
      </c>
      <c r="D43" s="126">
        <f>D35+D36</f>
        <v>68582.6</v>
      </c>
      <c r="E43" s="126">
        <f>E35+E36</f>
        <v>56935.9</v>
      </c>
      <c r="F43" s="166">
        <f>E43/C43*100</f>
        <v>53.810784858554584</v>
      </c>
      <c r="G43" s="167">
        <f>E43/D43*100</f>
        <v>83.01799581818128</v>
      </c>
    </row>
    <row r="44" spans="1:7" s="80" customFormat="1" ht="27" customHeight="1" thickBot="1">
      <c r="A44" s="42"/>
      <c r="B44" s="10" t="s">
        <v>18</v>
      </c>
      <c r="C44" s="43"/>
      <c r="D44" s="44" t="s">
        <v>9</v>
      </c>
      <c r="E44" s="147"/>
      <c r="F44" s="149"/>
      <c r="G44" s="148"/>
    </row>
    <row r="45" spans="1:7" s="41" customFormat="1" ht="20.25" customHeight="1">
      <c r="A45" s="215" t="s">
        <v>60</v>
      </c>
      <c r="B45" s="216" t="s">
        <v>22</v>
      </c>
      <c r="C45" s="217">
        <f>SUM(C46:C48)</f>
        <v>15517.2</v>
      </c>
      <c r="D45" s="217">
        <f>SUM(D46:D48)</f>
        <v>14443.4</v>
      </c>
      <c r="E45" s="217">
        <f>SUM(E46:E48)</f>
        <v>8538</v>
      </c>
      <c r="F45" s="218">
        <f>IF(C45=0,"",IF(($E45/C45*100)&gt;=200,"В/100",$E45/C45*100))</f>
        <v>55.02281339416905</v>
      </c>
      <c r="G45" s="219">
        <f>IF(D45=0,"",IF((E45/D45*100)&gt;=200,"В/100",E45/D45*100))</f>
        <v>59.11350513037097</v>
      </c>
    </row>
    <row r="46" spans="1:7" s="41" customFormat="1" ht="78.75" customHeight="1">
      <c r="A46" s="190" t="s">
        <v>97</v>
      </c>
      <c r="B46" s="213" t="s">
        <v>117</v>
      </c>
      <c r="C46" s="21">
        <v>12248.2</v>
      </c>
      <c r="D46" s="21">
        <v>11293.5</v>
      </c>
      <c r="E46" s="21">
        <v>6822.2</v>
      </c>
      <c r="F46" s="21">
        <f>IF(C46=0,"",IF(($E46/C46*100)&gt;=200,"В/100",$E46/C46*100))</f>
        <v>55.69961300435982</v>
      </c>
      <c r="G46" s="21">
        <f>IF(D46=0,"",IF((E46/D46*100)&gt;=200,"В/100",E46/D46*100))</f>
        <v>60.40819940673838</v>
      </c>
    </row>
    <row r="47" spans="1:7" s="41" customFormat="1" ht="40.5" customHeight="1">
      <c r="A47" s="190" t="s">
        <v>99</v>
      </c>
      <c r="B47" s="220" t="s">
        <v>118</v>
      </c>
      <c r="C47" s="21">
        <v>2768.9</v>
      </c>
      <c r="D47" s="21">
        <v>2654.9</v>
      </c>
      <c r="E47" s="21">
        <v>1563.4</v>
      </c>
      <c r="F47" s="21">
        <f>IF(C47=0,"",IF(($E47/C47*100)&gt;=200,"В/100",$E47/C47*100))</f>
        <v>56.46285528549243</v>
      </c>
      <c r="G47" s="21">
        <f>IF(D47=0,"",IF((E47/D47*100)&gt;=200,"В/100",E47/D47*100))</f>
        <v>58.887340389468534</v>
      </c>
    </row>
    <row r="48" spans="1:7" s="41" customFormat="1" ht="20.25" customHeight="1">
      <c r="A48" s="190" t="s">
        <v>116</v>
      </c>
      <c r="B48" s="213" t="s">
        <v>119</v>
      </c>
      <c r="C48" s="21">
        <v>500.1</v>
      </c>
      <c r="D48" s="21">
        <v>495</v>
      </c>
      <c r="E48" s="21">
        <v>152.4</v>
      </c>
      <c r="F48" s="21">
        <f>IF(C48=0,"",IF(($E48/C48*100)&gt;=200,"В/100",$E48/C48*100))</f>
        <v>30.47390521895621</v>
      </c>
      <c r="G48" s="21">
        <f>IF(D48=0,"",IF((E48/D48*100)&gt;=200,"В/100",E48/D48*100))</f>
        <v>30.787878787878785</v>
      </c>
    </row>
    <row r="49" spans="1:7" s="41" customFormat="1" ht="20.25" customHeight="1">
      <c r="A49" s="193" t="s">
        <v>61</v>
      </c>
      <c r="B49" s="194" t="s">
        <v>23</v>
      </c>
      <c r="C49" s="195">
        <f>SUM(C51:C60)</f>
        <v>59387.49999999999</v>
      </c>
      <c r="D49" s="195">
        <f>SUM(D51:D60)</f>
        <v>47434.299999999996</v>
      </c>
      <c r="E49" s="195">
        <f>SUM(E51:E60)</f>
        <v>35878.5</v>
      </c>
      <c r="F49" s="143">
        <f>IF(C49=0,"",IF(($E49/C49*100)&gt;=200,"В/100",$E49/C49*100))</f>
        <v>60.41422858345612</v>
      </c>
      <c r="G49" s="221">
        <f>IF(D49=0,"",IF((E49/D49*100)&gt;=200,"В/100",E49/D49*100))</f>
        <v>75.6383039277485</v>
      </c>
    </row>
    <row r="50" spans="1:7" s="41" customFormat="1" ht="20.25" customHeight="1" hidden="1">
      <c r="A50" s="145" t="s">
        <v>62</v>
      </c>
      <c r="B50" s="75" t="s">
        <v>24</v>
      </c>
      <c r="C50" s="46"/>
      <c r="D50" s="46"/>
      <c r="E50" s="35"/>
      <c r="F50" s="143">
        <f aca="true" t="shared" si="3" ref="F50:F64">IF(C50=0,"",IF(($E50/C50*100)&gt;=200,"В/100",$E50/C50*100))</f>
      </c>
      <c r="G50" s="221">
        <f aca="true" t="shared" si="4" ref="G50:G64">IF(D50=0,"",IF((E50/D50*100)&gt;=200,"В/100",E50/D50*100))</f>
      </c>
    </row>
    <row r="51" spans="1:7" s="41" customFormat="1" ht="20.25" customHeight="1">
      <c r="A51" s="223">
        <v>1010</v>
      </c>
      <c r="B51" s="222" t="s">
        <v>100</v>
      </c>
      <c r="C51" s="46">
        <v>9635.7</v>
      </c>
      <c r="D51" s="46">
        <v>8132.9</v>
      </c>
      <c r="E51" s="35">
        <v>4715.4</v>
      </c>
      <c r="F51" s="21">
        <f t="shared" si="3"/>
        <v>48.93676639995018</v>
      </c>
      <c r="G51" s="36">
        <f t="shared" si="4"/>
        <v>57.97931857025169</v>
      </c>
    </row>
    <row r="52" spans="1:7" s="41" customFormat="1" ht="56.25" customHeight="1">
      <c r="A52" s="223">
        <v>1021</v>
      </c>
      <c r="B52" s="226" t="s">
        <v>152</v>
      </c>
      <c r="C52" s="46">
        <v>16841.4</v>
      </c>
      <c r="D52" s="46">
        <v>13300</v>
      </c>
      <c r="E52" s="35">
        <v>8069.1</v>
      </c>
      <c r="F52" s="21">
        <f t="shared" si="3"/>
        <v>47.912287577042285</v>
      </c>
      <c r="G52" s="36">
        <f t="shared" si="4"/>
        <v>60.669924812030075</v>
      </c>
    </row>
    <row r="53" spans="1:7" s="41" customFormat="1" ht="56.25" customHeight="1">
      <c r="A53" s="224">
        <v>1031</v>
      </c>
      <c r="B53" s="226" t="s">
        <v>153</v>
      </c>
      <c r="C53" s="46">
        <v>25708.2</v>
      </c>
      <c r="D53" s="46">
        <v>19816</v>
      </c>
      <c r="E53" s="35">
        <v>19561</v>
      </c>
      <c r="F53" s="21">
        <f t="shared" si="3"/>
        <v>76.08856318217533</v>
      </c>
      <c r="G53" s="36">
        <f t="shared" si="4"/>
        <v>98.71316108195398</v>
      </c>
    </row>
    <row r="54" spans="1:7" s="41" customFormat="1" ht="20.25" customHeight="1">
      <c r="A54" s="224">
        <v>1070</v>
      </c>
      <c r="B54" s="226" t="s">
        <v>122</v>
      </c>
      <c r="C54" s="46">
        <v>1429.2</v>
      </c>
      <c r="D54" s="46">
        <v>1186.3</v>
      </c>
      <c r="E54" s="35">
        <v>726.8</v>
      </c>
      <c r="F54" s="21">
        <f t="shared" si="3"/>
        <v>50.85362440526168</v>
      </c>
      <c r="G54" s="36">
        <f t="shared" si="4"/>
        <v>61.26612155441288</v>
      </c>
    </row>
    <row r="55" spans="1:7" s="41" customFormat="1" ht="20.25" customHeight="1">
      <c r="A55" s="225">
        <v>1080</v>
      </c>
      <c r="B55" s="226" t="s">
        <v>123</v>
      </c>
      <c r="C55" s="46">
        <v>1261.2</v>
      </c>
      <c r="D55" s="46">
        <v>1149.6</v>
      </c>
      <c r="E55" s="35">
        <v>800.5</v>
      </c>
      <c r="F55" s="21">
        <f t="shared" si="3"/>
        <v>63.47129717729146</v>
      </c>
      <c r="G55" s="36">
        <f t="shared" si="4"/>
        <v>69.63291579679888</v>
      </c>
    </row>
    <row r="56" spans="1:7" s="41" customFormat="1" ht="20.25" customHeight="1">
      <c r="A56" s="225">
        <v>1130</v>
      </c>
      <c r="B56" s="226" t="s">
        <v>120</v>
      </c>
      <c r="C56" s="46">
        <v>832.1</v>
      </c>
      <c r="D56" s="46">
        <v>777.2</v>
      </c>
      <c r="E56" s="35">
        <v>560.9</v>
      </c>
      <c r="F56" s="21">
        <f t="shared" si="3"/>
        <v>67.40776348996515</v>
      </c>
      <c r="G56" s="36">
        <f t="shared" si="4"/>
        <v>72.16932578486876</v>
      </c>
    </row>
    <row r="57" spans="1:7" s="41" customFormat="1" ht="20.25" customHeight="1">
      <c r="A57" s="225">
        <v>1141</v>
      </c>
      <c r="B57" s="213" t="s">
        <v>106</v>
      </c>
      <c r="C57" s="46">
        <v>3618</v>
      </c>
      <c r="D57" s="46">
        <v>3023.7</v>
      </c>
      <c r="E57" s="35">
        <v>1411.6</v>
      </c>
      <c r="F57" s="21">
        <f t="shared" si="3"/>
        <v>39.01603095632946</v>
      </c>
      <c r="G57" s="36">
        <f t="shared" si="4"/>
        <v>46.68452558124152</v>
      </c>
    </row>
    <row r="58" spans="1:7" s="41" customFormat="1" ht="20.25" customHeight="1">
      <c r="A58" s="225">
        <v>1142</v>
      </c>
      <c r="B58" s="213" t="s">
        <v>121</v>
      </c>
      <c r="C58" s="46">
        <v>3.6</v>
      </c>
      <c r="D58" s="46">
        <v>3.6</v>
      </c>
      <c r="E58" s="35">
        <v>1.8</v>
      </c>
      <c r="F58" s="21">
        <f t="shared" si="3"/>
        <v>50</v>
      </c>
      <c r="G58" s="36">
        <f t="shared" si="4"/>
        <v>50</v>
      </c>
    </row>
    <row r="59" spans="1:7" s="41" customFormat="1" ht="54.75" customHeight="1">
      <c r="A59" s="225">
        <v>1200</v>
      </c>
      <c r="B59" s="252" t="s">
        <v>154</v>
      </c>
      <c r="C59" s="46">
        <v>46.1</v>
      </c>
      <c r="D59" s="46">
        <v>33</v>
      </c>
      <c r="E59" s="35">
        <v>20.7</v>
      </c>
      <c r="F59" s="21">
        <f t="shared" si="3"/>
        <v>44.90238611713666</v>
      </c>
      <c r="G59" s="36">
        <f t="shared" si="4"/>
        <v>62.72727272727272</v>
      </c>
    </row>
    <row r="60" spans="1:7" s="41" customFormat="1" ht="69" customHeight="1">
      <c r="A60" s="225">
        <v>1210</v>
      </c>
      <c r="B60" s="252" t="s">
        <v>155</v>
      </c>
      <c r="C60" s="46">
        <v>12</v>
      </c>
      <c r="D60" s="46">
        <v>12</v>
      </c>
      <c r="E60" s="35">
        <v>10.7</v>
      </c>
      <c r="F60" s="21">
        <f t="shared" si="3"/>
        <v>89.16666666666666</v>
      </c>
      <c r="G60" s="36">
        <f t="shared" si="4"/>
        <v>89.16666666666666</v>
      </c>
    </row>
    <row r="61" spans="1:7" s="41" customFormat="1" ht="31.5" customHeight="1">
      <c r="A61" s="256">
        <v>2000</v>
      </c>
      <c r="B61" s="236" t="s">
        <v>24</v>
      </c>
      <c r="C61" s="257">
        <f>+C63+C62+C65+C64</f>
        <v>3531</v>
      </c>
      <c r="D61" s="257">
        <f>+D63+D62+D65+D64</f>
        <v>3579</v>
      </c>
      <c r="E61" s="257">
        <f>+E63+E62+E65+E64</f>
        <v>1878.6999999999998</v>
      </c>
      <c r="F61" s="143">
        <f t="shared" si="3"/>
        <v>53.20589068252619</v>
      </c>
      <c r="G61" s="221">
        <f t="shared" si="4"/>
        <v>52.492316289466324</v>
      </c>
    </row>
    <row r="62" spans="1:7" s="41" customFormat="1" ht="36.75" customHeight="1">
      <c r="A62" s="255">
        <v>2010</v>
      </c>
      <c r="B62" s="258" t="s">
        <v>167</v>
      </c>
      <c r="C62" s="259">
        <v>2650</v>
      </c>
      <c r="D62" s="259">
        <v>2650</v>
      </c>
      <c r="E62" s="259">
        <v>1315.3</v>
      </c>
      <c r="F62" s="21">
        <f t="shared" si="3"/>
        <v>49.633962264150945</v>
      </c>
      <c r="G62" s="36">
        <f t="shared" si="4"/>
        <v>49.633962264150945</v>
      </c>
    </row>
    <row r="63" spans="1:7" s="41" customFormat="1" ht="42" customHeight="1">
      <c r="A63" s="255">
        <v>2111</v>
      </c>
      <c r="B63" s="213" t="s">
        <v>168</v>
      </c>
      <c r="C63" s="259">
        <v>800</v>
      </c>
      <c r="D63" s="259">
        <v>848</v>
      </c>
      <c r="E63" s="259">
        <v>534.9</v>
      </c>
      <c r="F63" s="21">
        <f t="shared" si="3"/>
        <v>66.8625</v>
      </c>
      <c r="G63" s="36">
        <f t="shared" si="4"/>
        <v>63.07783018867924</v>
      </c>
    </row>
    <row r="64" spans="1:7" s="41" customFormat="1" ht="42" customHeight="1">
      <c r="A64" s="255">
        <v>2145</v>
      </c>
      <c r="B64" s="233" t="s">
        <v>188</v>
      </c>
      <c r="C64" s="259">
        <v>50</v>
      </c>
      <c r="D64" s="259">
        <v>50</v>
      </c>
      <c r="E64" s="259">
        <v>13.2</v>
      </c>
      <c r="F64" s="21">
        <f t="shared" si="3"/>
        <v>26.400000000000002</v>
      </c>
      <c r="G64" s="36">
        <f t="shared" si="4"/>
        <v>26.400000000000002</v>
      </c>
    </row>
    <row r="65" spans="1:7" s="41" customFormat="1" ht="34.5" customHeight="1">
      <c r="A65" s="255">
        <v>2152</v>
      </c>
      <c r="B65" s="258" t="s">
        <v>169</v>
      </c>
      <c r="C65" s="46">
        <v>31</v>
      </c>
      <c r="D65" s="46">
        <v>31</v>
      </c>
      <c r="E65" s="46">
        <v>15.3</v>
      </c>
      <c r="F65" s="21">
        <f>IF(C65=0,"",IF(($E65/C65*100)&gt;=200,"В/100",$E65/C65*100))</f>
        <v>49.35483870967742</v>
      </c>
      <c r="G65" s="36">
        <f>IF(D65=0,"",IF((E65/D65*100)&gt;=200,"В/100",E65/D65*100))</f>
        <v>49.35483870967742</v>
      </c>
    </row>
    <row r="66" spans="1:8" s="41" customFormat="1" ht="20.25" customHeight="1">
      <c r="A66" s="196" t="s">
        <v>63</v>
      </c>
      <c r="B66" s="197" t="s">
        <v>25</v>
      </c>
      <c r="C66" s="198">
        <f>SUM(C67:C76)</f>
        <v>8677.900000000001</v>
      </c>
      <c r="D66" s="198">
        <f>SUM(D67:D76)</f>
        <v>7436.200000000001</v>
      </c>
      <c r="E66" s="198">
        <f>SUM(E67:E76)</f>
        <v>5320.799999999999</v>
      </c>
      <c r="F66" s="143">
        <f aca="true" t="shared" si="5" ref="F66:F100">IF(C66=0,"",IF(($E66/C66*100)&gt;=200,"В/100",$E66/C66*100))</f>
        <v>61.31437329307779</v>
      </c>
      <c r="G66" s="199">
        <f aca="true" t="shared" si="6" ref="G66:G100">IF(D66=0,"",IF((E66/D66*100)&gt;=200,"В/100",E66/D66*100))</f>
        <v>71.55267475323416</v>
      </c>
      <c r="H66" s="45"/>
    </row>
    <row r="67" spans="1:8" s="41" customFormat="1" ht="45" customHeight="1">
      <c r="A67" s="253" t="s">
        <v>159</v>
      </c>
      <c r="B67" s="252" t="s">
        <v>157</v>
      </c>
      <c r="C67" s="47">
        <v>20</v>
      </c>
      <c r="D67" s="47">
        <v>15.2</v>
      </c>
      <c r="E67" s="47">
        <v>4.5</v>
      </c>
      <c r="F67" s="21">
        <f t="shared" si="5"/>
        <v>22.5</v>
      </c>
      <c r="G67" s="33">
        <f t="shared" si="6"/>
        <v>29.60526315789474</v>
      </c>
      <c r="H67" s="45"/>
    </row>
    <row r="68" spans="1:8" s="41" customFormat="1" ht="45" customHeight="1">
      <c r="A68" s="253" t="s">
        <v>158</v>
      </c>
      <c r="B68" s="252" t="s">
        <v>160</v>
      </c>
      <c r="C68" s="47">
        <v>13.1</v>
      </c>
      <c r="D68" s="47">
        <v>9.4</v>
      </c>
      <c r="E68" s="47">
        <v>6.7</v>
      </c>
      <c r="F68" s="21">
        <f t="shared" si="5"/>
        <v>51.145038167938935</v>
      </c>
      <c r="G68" s="33">
        <f t="shared" si="6"/>
        <v>71.27659574468085</v>
      </c>
      <c r="H68" s="45"/>
    </row>
    <row r="69" spans="1:8" s="41" customFormat="1" ht="45" customHeight="1">
      <c r="A69" s="253" t="s">
        <v>161</v>
      </c>
      <c r="B69" s="252" t="s">
        <v>162</v>
      </c>
      <c r="C69" s="47">
        <v>7366.2</v>
      </c>
      <c r="D69" s="47">
        <v>6500.1</v>
      </c>
      <c r="E69" s="47">
        <v>4886.5</v>
      </c>
      <c r="F69" s="21">
        <f t="shared" si="5"/>
        <v>66.33678151557112</v>
      </c>
      <c r="G69" s="33">
        <f t="shared" si="6"/>
        <v>75.17576652666882</v>
      </c>
      <c r="H69" s="45"/>
    </row>
    <row r="70" spans="1:8" s="41" customFormat="1" ht="45" customHeight="1">
      <c r="A70" s="253" t="s">
        <v>156</v>
      </c>
      <c r="B70" s="233" t="s">
        <v>182</v>
      </c>
      <c r="C70" s="47">
        <v>20</v>
      </c>
      <c r="D70" s="47">
        <v>10</v>
      </c>
      <c r="E70" s="47"/>
      <c r="F70" s="21">
        <f t="shared" si="5"/>
        <v>0</v>
      </c>
      <c r="G70" s="33">
        <f t="shared" si="6"/>
        <v>0</v>
      </c>
      <c r="H70" s="45"/>
    </row>
    <row r="71" spans="1:8" s="41" customFormat="1" ht="36" customHeight="1">
      <c r="A71" s="231" t="s">
        <v>124</v>
      </c>
      <c r="B71" s="228" t="s">
        <v>125</v>
      </c>
      <c r="C71" s="47">
        <v>598.1</v>
      </c>
      <c r="D71" s="47">
        <v>544</v>
      </c>
      <c r="E71" s="21">
        <v>315.4</v>
      </c>
      <c r="F71" s="21">
        <f t="shared" si="5"/>
        <v>52.73365657916735</v>
      </c>
      <c r="G71" s="33">
        <f t="shared" si="6"/>
        <v>57.97794117647058</v>
      </c>
      <c r="H71" s="45"/>
    </row>
    <row r="72" spans="1:8" s="41" customFormat="1" ht="36" customHeight="1">
      <c r="A72" s="231">
        <v>3131</v>
      </c>
      <c r="B72" s="233" t="s">
        <v>184</v>
      </c>
      <c r="C72" s="47">
        <v>5</v>
      </c>
      <c r="D72" s="47">
        <v>5</v>
      </c>
      <c r="E72" s="21">
        <v>0</v>
      </c>
      <c r="F72" s="21">
        <f>IF(C72=0,"",IF(($E72/C72*100)&gt;=200,"В/100",$E72/C72*100))</f>
        <v>0</v>
      </c>
      <c r="G72" s="33">
        <f>IF(D72=0,"",IF((E72/D72*100)&gt;=200,"В/100",E72/D72*100))</f>
        <v>0</v>
      </c>
      <c r="H72" s="45"/>
    </row>
    <row r="73" spans="1:8" s="41" customFormat="1" ht="90" customHeight="1">
      <c r="A73" s="231">
        <v>3160</v>
      </c>
      <c r="B73" s="233" t="s">
        <v>183</v>
      </c>
      <c r="C73" s="47">
        <v>50</v>
      </c>
      <c r="D73" s="47">
        <v>50</v>
      </c>
      <c r="E73" s="21">
        <v>17.8</v>
      </c>
      <c r="F73" s="21">
        <f>IF(C73=0,"",IF(($E73/C73*100)&gt;=200,"В/100",$E73/C73*100))</f>
        <v>35.6</v>
      </c>
      <c r="G73" s="33">
        <f>IF(D73=0,"",IF((E73/D73*100)&gt;=200,"В/100",E73/D73*100))</f>
        <v>35.6</v>
      </c>
      <c r="H73" s="45"/>
    </row>
    <row r="74" spans="1:8" s="41" customFormat="1" ht="36" customHeight="1">
      <c r="A74" s="231">
        <v>3192</v>
      </c>
      <c r="B74" s="252" t="s">
        <v>163</v>
      </c>
      <c r="C74" s="47">
        <v>5</v>
      </c>
      <c r="D74" s="47">
        <v>5</v>
      </c>
      <c r="E74" s="21">
        <v>0.4</v>
      </c>
      <c r="F74" s="21">
        <f t="shared" si="5"/>
        <v>8</v>
      </c>
      <c r="G74" s="33">
        <f t="shared" si="6"/>
        <v>8</v>
      </c>
      <c r="H74" s="45"/>
    </row>
    <row r="75" spans="1:8" s="41" customFormat="1" ht="20.25" customHeight="1">
      <c r="A75" s="232" t="s">
        <v>105</v>
      </c>
      <c r="B75" s="229" t="s">
        <v>89</v>
      </c>
      <c r="C75" s="47">
        <v>368.5</v>
      </c>
      <c r="D75" s="47">
        <v>75.5</v>
      </c>
      <c r="E75" s="21">
        <v>0</v>
      </c>
      <c r="F75" s="21">
        <f t="shared" si="5"/>
        <v>0</v>
      </c>
      <c r="G75" s="33">
        <f t="shared" si="6"/>
        <v>0</v>
      </c>
      <c r="H75" s="45"/>
    </row>
    <row r="76" spans="1:8" s="41" customFormat="1" ht="20.25" customHeight="1">
      <c r="A76" s="225">
        <v>3242</v>
      </c>
      <c r="B76" s="230" t="s">
        <v>126</v>
      </c>
      <c r="C76" s="47">
        <v>232</v>
      </c>
      <c r="D76" s="47">
        <v>222</v>
      </c>
      <c r="E76" s="21">
        <v>89.5</v>
      </c>
      <c r="F76" s="21">
        <f t="shared" si="5"/>
        <v>38.577586206896555</v>
      </c>
      <c r="G76" s="33">
        <f t="shared" si="6"/>
        <v>40.31531531531532</v>
      </c>
      <c r="H76" s="45"/>
    </row>
    <row r="77" spans="1:8" s="41" customFormat="1" ht="20.25" customHeight="1">
      <c r="A77" s="193" t="s">
        <v>64</v>
      </c>
      <c r="B77" s="227" t="s">
        <v>26</v>
      </c>
      <c r="C77" s="198">
        <f>SUM(C78:C82)</f>
        <v>7436.900000000001</v>
      </c>
      <c r="D77" s="198">
        <f>SUM(D78:D82)</f>
        <v>6349.3</v>
      </c>
      <c r="E77" s="198">
        <f>SUM(E78:E82)</f>
        <v>4354.400000000001</v>
      </c>
      <c r="F77" s="143">
        <f t="shared" si="5"/>
        <v>58.5512780862994</v>
      </c>
      <c r="G77" s="199">
        <f t="shared" si="6"/>
        <v>68.58078843337061</v>
      </c>
      <c r="H77" s="48"/>
    </row>
    <row r="78" spans="1:8" s="41" customFormat="1" ht="20.25" customHeight="1">
      <c r="A78" s="225">
        <v>4030</v>
      </c>
      <c r="B78" s="229" t="s">
        <v>127</v>
      </c>
      <c r="C78" s="46">
        <v>2095.3</v>
      </c>
      <c r="D78" s="46">
        <v>1939.6</v>
      </c>
      <c r="E78" s="35">
        <v>1348.2</v>
      </c>
      <c r="F78" s="21">
        <f t="shared" si="5"/>
        <v>64.34400801794492</v>
      </c>
      <c r="G78" s="33">
        <f t="shared" si="6"/>
        <v>69.50917714992782</v>
      </c>
      <c r="H78" s="48"/>
    </row>
    <row r="79" spans="1:8" s="41" customFormat="1" ht="20.25" customHeight="1">
      <c r="A79" s="225">
        <v>4040</v>
      </c>
      <c r="B79" s="252" t="s">
        <v>164</v>
      </c>
      <c r="C79" s="46">
        <v>123.1</v>
      </c>
      <c r="D79" s="46">
        <v>112.1</v>
      </c>
      <c r="E79" s="35">
        <v>55.3</v>
      </c>
      <c r="F79" s="21">
        <f t="shared" si="5"/>
        <v>44.92282696994314</v>
      </c>
      <c r="G79" s="33">
        <f t="shared" si="6"/>
        <v>49.33095450490633</v>
      </c>
      <c r="H79" s="48"/>
    </row>
    <row r="80" spans="1:8" s="41" customFormat="1" ht="39" customHeight="1">
      <c r="A80" s="225">
        <v>4060</v>
      </c>
      <c r="B80" s="213" t="s">
        <v>128</v>
      </c>
      <c r="C80" s="46">
        <v>4784.7</v>
      </c>
      <c r="D80" s="46">
        <v>3895.5</v>
      </c>
      <c r="E80" s="35">
        <v>2694.6</v>
      </c>
      <c r="F80" s="21">
        <f t="shared" si="5"/>
        <v>56.317010470875914</v>
      </c>
      <c r="G80" s="33">
        <f t="shared" si="6"/>
        <v>69.17212167886022</v>
      </c>
      <c r="H80" s="48"/>
    </row>
    <row r="81" spans="1:8" s="41" customFormat="1" ht="37.5" customHeight="1">
      <c r="A81" s="225">
        <v>4081</v>
      </c>
      <c r="B81" s="213" t="s">
        <v>129</v>
      </c>
      <c r="C81" s="46">
        <v>408.8</v>
      </c>
      <c r="D81" s="46">
        <v>387.1</v>
      </c>
      <c r="E81" s="35">
        <v>256.3</v>
      </c>
      <c r="F81" s="21">
        <f t="shared" si="5"/>
        <v>62.69569471624267</v>
      </c>
      <c r="G81" s="33">
        <f t="shared" si="6"/>
        <v>66.21028158098683</v>
      </c>
      <c r="H81" s="48"/>
    </row>
    <row r="82" spans="1:8" s="41" customFormat="1" ht="20.25" customHeight="1">
      <c r="A82" s="225">
        <v>4082</v>
      </c>
      <c r="B82" s="213" t="s">
        <v>114</v>
      </c>
      <c r="C82" s="46">
        <v>25</v>
      </c>
      <c r="D82" s="46">
        <v>15</v>
      </c>
      <c r="E82" s="35">
        <v>0</v>
      </c>
      <c r="F82" s="21">
        <f t="shared" si="5"/>
        <v>0</v>
      </c>
      <c r="G82" s="33">
        <f t="shared" si="6"/>
        <v>0</v>
      </c>
      <c r="H82" s="48"/>
    </row>
    <row r="83" spans="1:8" s="41" customFormat="1" ht="20.25" customHeight="1">
      <c r="A83" s="193" t="s">
        <v>93</v>
      </c>
      <c r="B83" s="227" t="s">
        <v>94</v>
      </c>
      <c r="C83" s="195">
        <f>SUM(C84:C85)</f>
        <v>30</v>
      </c>
      <c r="D83" s="195">
        <f>SUM(D84:D85)</f>
        <v>30</v>
      </c>
      <c r="E83" s="195">
        <f>SUM(E84:E85)</f>
        <v>0.7</v>
      </c>
      <c r="F83" s="143">
        <f t="shared" si="5"/>
        <v>2.333333333333333</v>
      </c>
      <c r="G83" s="221">
        <f t="shared" si="6"/>
        <v>2.333333333333333</v>
      </c>
      <c r="H83" s="48"/>
    </row>
    <row r="84" spans="1:8" s="41" customFormat="1" ht="37.5">
      <c r="A84" s="145" t="s">
        <v>132</v>
      </c>
      <c r="B84" s="226" t="s">
        <v>130</v>
      </c>
      <c r="C84" s="46">
        <v>20</v>
      </c>
      <c r="D84" s="46">
        <v>20</v>
      </c>
      <c r="E84" s="35">
        <v>0.7</v>
      </c>
      <c r="F84" s="21">
        <f t="shared" si="5"/>
        <v>3.4999999999999996</v>
      </c>
      <c r="G84" s="36">
        <f t="shared" si="6"/>
        <v>3.4999999999999996</v>
      </c>
      <c r="H84" s="48"/>
    </row>
    <row r="85" spans="1:8" s="41" customFormat="1" ht="37.5">
      <c r="A85" s="145" t="s">
        <v>133</v>
      </c>
      <c r="B85" s="226" t="s">
        <v>131</v>
      </c>
      <c r="C85" s="46">
        <v>10</v>
      </c>
      <c r="D85" s="46">
        <v>10</v>
      </c>
      <c r="E85" s="35">
        <v>0</v>
      </c>
      <c r="F85" s="21">
        <f t="shared" si="5"/>
        <v>0</v>
      </c>
      <c r="G85" s="36">
        <f t="shared" si="6"/>
        <v>0</v>
      </c>
      <c r="H85" s="48"/>
    </row>
    <row r="86" spans="1:7" s="41" customFormat="1" ht="20.25" customHeight="1">
      <c r="A86" s="193" t="s">
        <v>65</v>
      </c>
      <c r="B86" s="227" t="s">
        <v>66</v>
      </c>
      <c r="C86" s="195">
        <f>C87+C88+C89</f>
        <v>6135.3</v>
      </c>
      <c r="D86" s="195">
        <f>D87+D88+D89</f>
        <v>6297</v>
      </c>
      <c r="E86" s="195">
        <f>E87+E88+E89</f>
        <v>3612.3</v>
      </c>
      <c r="F86" s="143">
        <f t="shared" si="5"/>
        <v>58.877316512639965</v>
      </c>
      <c r="G86" s="221">
        <f t="shared" si="6"/>
        <v>57.36541210100048</v>
      </c>
    </row>
    <row r="87" spans="1:7" s="41" customFormat="1" ht="56.25">
      <c r="A87" s="225">
        <v>6020</v>
      </c>
      <c r="B87" s="214" t="s">
        <v>134</v>
      </c>
      <c r="C87" s="46">
        <v>2350</v>
      </c>
      <c r="D87" s="46">
        <v>2350</v>
      </c>
      <c r="E87" s="35">
        <v>1449.2</v>
      </c>
      <c r="F87" s="21">
        <f t="shared" si="5"/>
        <v>61.66808510638299</v>
      </c>
      <c r="G87" s="36">
        <f t="shared" si="6"/>
        <v>61.66808510638299</v>
      </c>
    </row>
    <row r="88" spans="1:7" s="41" customFormat="1" ht="20.25" customHeight="1">
      <c r="A88" s="225">
        <v>6030</v>
      </c>
      <c r="B88" s="214" t="s">
        <v>113</v>
      </c>
      <c r="C88" s="46">
        <v>3185.3</v>
      </c>
      <c r="D88" s="46">
        <v>3347</v>
      </c>
      <c r="E88" s="35">
        <v>2163.1</v>
      </c>
      <c r="F88" s="21">
        <f t="shared" si="5"/>
        <v>67.90883119329419</v>
      </c>
      <c r="G88" s="36">
        <f t="shared" si="6"/>
        <v>64.62802509710188</v>
      </c>
    </row>
    <row r="89" spans="1:7" s="41" customFormat="1" ht="58.5" customHeight="1">
      <c r="A89" s="255">
        <v>6071</v>
      </c>
      <c r="B89" s="233" t="s">
        <v>185</v>
      </c>
      <c r="C89" s="46">
        <v>600</v>
      </c>
      <c r="D89" s="46">
        <v>600</v>
      </c>
      <c r="E89" s="46">
        <v>0</v>
      </c>
      <c r="F89" s="47">
        <f t="shared" si="5"/>
        <v>0</v>
      </c>
      <c r="G89" s="266">
        <f t="shared" si="6"/>
        <v>0</v>
      </c>
    </row>
    <row r="90" spans="1:7" s="41" customFormat="1" ht="19.5" customHeight="1">
      <c r="A90" s="196" t="s">
        <v>67</v>
      </c>
      <c r="B90" s="197" t="s">
        <v>95</v>
      </c>
      <c r="C90" s="198">
        <f>SUM(C91:C95)</f>
        <v>4851.1</v>
      </c>
      <c r="D90" s="198">
        <f>SUM(D91:D95)</f>
        <v>4063.4</v>
      </c>
      <c r="E90" s="198">
        <f>SUM(E91:E95)</f>
        <v>1176.8</v>
      </c>
      <c r="F90" s="143">
        <f>IF(C90=0,"",IF(($E90/C90*100)&gt;=200,"В/100",$E90/C90*100))</f>
        <v>24.258415617076537</v>
      </c>
      <c r="G90" s="221">
        <f>IF(D90=0,"",IF((E90/D90*100)&gt;=200,"В/100",E90/D90*100))</f>
        <v>28.960968646945908</v>
      </c>
    </row>
    <row r="91" spans="1:7" s="41" customFormat="1" ht="19.5" customHeight="1">
      <c r="A91" s="146" t="s">
        <v>178</v>
      </c>
      <c r="B91" s="233" t="s">
        <v>186</v>
      </c>
      <c r="C91" s="52">
        <v>1614.1</v>
      </c>
      <c r="D91" s="52">
        <v>1497.4</v>
      </c>
      <c r="E91" s="20">
        <v>1032.8</v>
      </c>
      <c r="F91" s="21">
        <f t="shared" si="5"/>
        <v>63.986122297255434</v>
      </c>
      <c r="G91" s="33">
        <f t="shared" si="6"/>
        <v>68.97288633631628</v>
      </c>
    </row>
    <row r="92" spans="1:7" s="41" customFormat="1" ht="37.5">
      <c r="A92" s="146" t="s">
        <v>111</v>
      </c>
      <c r="B92" s="226" t="s">
        <v>136</v>
      </c>
      <c r="C92" s="52">
        <v>2820</v>
      </c>
      <c r="D92" s="52">
        <v>2186</v>
      </c>
      <c r="E92" s="20"/>
      <c r="F92" s="143">
        <f t="shared" si="5"/>
        <v>0</v>
      </c>
      <c r="G92" s="199">
        <f t="shared" si="6"/>
        <v>0</v>
      </c>
    </row>
    <row r="93" spans="1:7" s="41" customFormat="1" ht="18.75">
      <c r="A93" s="146" t="s">
        <v>140</v>
      </c>
      <c r="B93" s="233" t="s">
        <v>137</v>
      </c>
      <c r="C93" s="52">
        <v>0</v>
      </c>
      <c r="D93" s="52"/>
      <c r="E93" s="20"/>
      <c r="F93" s="143">
        <f t="shared" si="5"/>
      </c>
      <c r="G93" s="199">
        <f t="shared" si="6"/>
      </c>
    </row>
    <row r="94" spans="1:7" s="41" customFormat="1" ht="19.5" customHeight="1">
      <c r="A94" s="146" t="s">
        <v>141</v>
      </c>
      <c r="B94" s="226" t="s">
        <v>138</v>
      </c>
      <c r="C94" s="52">
        <v>411.5</v>
      </c>
      <c r="D94" s="52">
        <v>374.5</v>
      </c>
      <c r="E94" s="20">
        <v>144</v>
      </c>
      <c r="F94" s="21">
        <f t="shared" si="5"/>
        <v>34.993924665856625</v>
      </c>
      <c r="G94" s="33">
        <f t="shared" si="6"/>
        <v>38.45126835781041</v>
      </c>
    </row>
    <row r="95" spans="1:7" s="41" customFormat="1" ht="19.5" customHeight="1">
      <c r="A95" s="146" t="s">
        <v>142</v>
      </c>
      <c r="B95" s="226" t="s">
        <v>139</v>
      </c>
      <c r="C95" s="52">
        <v>5.5</v>
      </c>
      <c r="D95" s="52">
        <v>5.5</v>
      </c>
      <c r="E95" s="20"/>
      <c r="F95" s="143">
        <f t="shared" si="5"/>
        <v>0</v>
      </c>
      <c r="G95" s="199">
        <f t="shared" si="6"/>
        <v>0</v>
      </c>
    </row>
    <row r="96" spans="1:7" s="41" customFormat="1" ht="19.5" customHeight="1">
      <c r="A96" s="243">
        <v>8000</v>
      </c>
      <c r="B96" s="242" t="s">
        <v>96</v>
      </c>
      <c r="C96" s="198">
        <f>SUM(C97:C98)</f>
        <v>230</v>
      </c>
      <c r="D96" s="198">
        <f>SUM(D97:D98)</f>
        <v>230</v>
      </c>
      <c r="E96" s="198">
        <f>SUM(E97:E98)</f>
        <v>13.8</v>
      </c>
      <c r="F96" s="143">
        <f>IF(C96=0,"",IF(($E96/C96*100)&gt;=200,"В/100",$E96/C96*100))</f>
        <v>6.000000000000001</v>
      </c>
      <c r="G96" s="221">
        <f>IF(D96=0,"",IF((E96/D96*100)&gt;=200,"В/100",E96/D96*100))</f>
        <v>6.000000000000001</v>
      </c>
    </row>
    <row r="97" spans="1:7" s="41" customFormat="1" ht="46.5" customHeight="1">
      <c r="A97" s="254" t="s">
        <v>165</v>
      </c>
      <c r="B97" s="252" t="s">
        <v>166</v>
      </c>
      <c r="C97" s="53">
        <v>30</v>
      </c>
      <c r="D97" s="53">
        <v>30</v>
      </c>
      <c r="E97" s="18">
        <v>0</v>
      </c>
      <c r="F97" s="143">
        <f t="shared" si="5"/>
        <v>0</v>
      </c>
      <c r="G97" s="199">
        <f t="shared" si="6"/>
        <v>0</v>
      </c>
    </row>
    <row r="98" spans="1:7" s="41" customFormat="1" ht="46.5" customHeight="1">
      <c r="A98" s="254" t="s">
        <v>179</v>
      </c>
      <c r="B98" s="269" t="s">
        <v>187</v>
      </c>
      <c r="C98" s="53">
        <v>200</v>
      </c>
      <c r="D98" s="53">
        <v>200</v>
      </c>
      <c r="E98" s="18">
        <v>13.8</v>
      </c>
      <c r="F98" s="21">
        <f>IF(C98=0,"",IF(($E98/C98*100)&gt;=200,"В/100",$E98/C98*100))</f>
        <v>6.9</v>
      </c>
      <c r="G98" s="33">
        <f>IF(D98=0,"",IF((E98/D98*100)&gt;=200,"В/100",E98/D98*100))</f>
        <v>6.9</v>
      </c>
    </row>
    <row r="99" spans="1:8" s="83" customFormat="1" ht="27.75" customHeight="1">
      <c r="A99" s="200"/>
      <c r="B99" s="201" t="s">
        <v>42</v>
      </c>
      <c r="C99" s="202">
        <f>C45+C49+C66+C77+C83+C86+C90+C96+C61</f>
        <v>105796.90000000001</v>
      </c>
      <c r="D99" s="202">
        <f>D45+D49+D66+D77+D83+D86+D90+D61+D96</f>
        <v>89862.59999999999</v>
      </c>
      <c r="E99" s="202">
        <f>E45+E49+E66+E77+E83+E86+E90+E61+E96</f>
        <v>60774.00000000001</v>
      </c>
      <c r="F99" s="202">
        <f t="shared" si="5"/>
        <v>57.44402718794218</v>
      </c>
      <c r="G99" s="203">
        <f t="shared" si="6"/>
        <v>67.62991500357214</v>
      </c>
      <c r="H99" s="82"/>
    </row>
    <row r="100" spans="1:7" s="41" customFormat="1" ht="18.75">
      <c r="A100" s="204"/>
      <c r="B100" s="79" t="s">
        <v>151</v>
      </c>
      <c r="C100" s="50">
        <f>SUM(C102:C102)</f>
        <v>4313.1</v>
      </c>
      <c r="D100" s="50">
        <f>SUM(D102:D102,D104)</f>
        <v>3274.6</v>
      </c>
      <c r="E100" s="50">
        <f>SUM(E102:E102,E104)</f>
        <v>619</v>
      </c>
      <c r="F100" s="50">
        <f t="shared" si="5"/>
        <v>14.35162644037931</v>
      </c>
      <c r="G100" s="50">
        <f t="shared" si="6"/>
        <v>18.90307213094729</v>
      </c>
    </row>
    <row r="101" spans="1:7" s="41" customFormat="1" ht="18.75" hidden="1">
      <c r="A101" s="204"/>
      <c r="B101" s="79" t="s">
        <v>11</v>
      </c>
      <c r="C101" s="205"/>
      <c r="D101" s="205">
        <v>0</v>
      </c>
      <c r="E101" s="205"/>
      <c r="F101" s="205"/>
      <c r="G101" s="50">
        <f>IF(D103=0,"",IF((E101/D103*100)&gt;=200,"В/100",E101/D103*100))</f>
      </c>
    </row>
    <row r="102" spans="1:7" s="41" customFormat="1" ht="18.75">
      <c r="A102" s="212">
        <v>9110</v>
      </c>
      <c r="B102" s="213" t="s">
        <v>115</v>
      </c>
      <c r="C102" s="50">
        <v>4313.1</v>
      </c>
      <c r="D102" s="50">
        <v>3254.6</v>
      </c>
      <c r="E102" s="50">
        <v>599</v>
      </c>
      <c r="F102" s="50">
        <f>IF(C102=0,"",IF(($E102/C102*100)&gt;=200,"В/100",$E102/C102*100))</f>
        <v>13.887922839720849</v>
      </c>
      <c r="G102" s="50">
        <f>IF(D102=0,"",IF((E102/D102*100)&gt;=200,"В/100",E102/D102*100))</f>
        <v>18.404719473975298</v>
      </c>
    </row>
    <row r="103" spans="1:8" s="41" customFormat="1" ht="19.5" hidden="1" thickBot="1">
      <c r="A103" s="206"/>
      <c r="B103" s="207"/>
      <c r="C103" s="208"/>
      <c r="D103" s="208"/>
      <c r="E103" s="208"/>
      <c r="F103" s="208">
        <f>IF(C103=0,"",IF(($E103/C103*100)&gt;=200,"В/100",$E103/C103*100))</f>
      </c>
      <c r="G103" s="50">
        <f>IF(D103=0,"",IF((E103/D103*100)&gt;=200,"В/100",E103/D103*100))</f>
      </c>
      <c r="H103" s="45"/>
    </row>
    <row r="104" spans="1:8" s="41" customFormat="1" ht="38.25" thickBot="1">
      <c r="A104" s="283" t="s">
        <v>196</v>
      </c>
      <c r="B104" s="233" t="s">
        <v>195</v>
      </c>
      <c r="C104" s="284"/>
      <c r="D104" s="284">
        <v>20</v>
      </c>
      <c r="E104" s="284">
        <v>20</v>
      </c>
      <c r="F104" s="284"/>
      <c r="G104" s="285"/>
      <c r="H104" s="45"/>
    </row>
    <row r="105" spans="1:8" s="83" customFormat="1" ht="29.25" customHeight="1" thickBot="1">
      <c r="A105" s="84"/>
      <c r="B105" s="120" t="s">
        <v>43</v>
      </c>
      <c r="C105" s="85">
        <f>C99+C100</f>
        <v>110110.00000000001</v>
      </c>
      <c r="D105" s="85">
        <f>D99+D100</f>
        <v>93137.2</v>
      </c>
      <c r="E105" s="111">
        <f>E99+E100</f>
        <v>61393.00000000001</v>
      </c>
      <c r="F105" s="85">
        <f>IF(C105=0,"",IF(($E105/C105*100)&gt;=200,"В/100",$E105/C105*100))</f>
        <v>55.75606211969848</v>
      </c>
      <c r="G105" s="40">
        <f>IF(D105=0,"",IF((E105/D105*100)&gt;=200,"В/100",E105/D105*100))</f>
        <v>65.91673359302192</v>
      </c>
      <c r="H105" s="86"/>
    </row>
    <row r="106" spans="1:7" s="41" customFormat="1" ht="19.5" thickBot="1">
      <c r="A106" s="87"/>
      <c r="B106" s="10" t="s">
        <v>20</v>
      </c>
      <c r="C106" s="103"/>
      <c r="D106" s="54" t="s">
        <v>9</v>
      </c>
      <c r="E106" s="54"/>
      <c r="F106" s="54"/>
      <c r="G106" s="88"/>
    </row>
    <row r="107" spans="1:8" s="41" customFormat="1" ht="19.5" thickBot="1">
      <c r="A107" s="209" t="s">
        <v>103</v>
      </c>
      <c r="B107" s="210" t="s">
        <v>104</v>
      </c>
      <c r="C107" s="104">
        <v>20</v>
      </c>
      <c r="D107" s="104">
        <v>20</v>
      </c>
      <c r="E107" s="55"/>
      <c r="F107" s="50">
        <f>IF(C107=0,"",IF(($E107/C107*100)&gt;=200,"В/100",$E107/C107*100))</f>
        <v>0</v>
      </c>
      <c r="G107" s="50">
        <f>IF(D107=0,"",IF((E107/D107*100)&gt;=200,"В/100",E107/D107*100))</f>
        <v>0</v>
      </c>
      <c r="H107" s="56"/>
    </row>
    <row r="108" spans="1:8" s="83" customFormat="1" ht="36.75" customHeight="1" hidden="1" thickBot="1">
      <c r="A108" s="177"/>
      <c r="B108" s="76"/>
      <c r="C108" s="46"/>
      <c r="D108" s="46"/>
      <c r="E108" s="35"/>
      <c r="F108" s="35">
        <f>IF(C108=0,"",IF(($E108/C108*100)&gt;=200,"В/100",$E108/C108*100))</f>
      </c>
      <c r="G108" s="36">
        <f>IF(D108=0,"",IF((E108/D108*100)&gt;=200,"В/100",E108/D108*100))</f>
      </c>
      <c r="H108" s="91"/>
    </row>
    <row r="109" spans="1:12" s="83" customFormat="1" ht="27.75" customHeight="1" thickBot="1">
      <c r="A109" s="186"/>
      <c r="B109" s="119" t="s">
        <v>21</v>
      </c>
      <c r="C109" s="39">
        <f>C107+C108</f>
        <v>20</v>
      </c>
      <c r="D109" s="39">
        <f>D107+D108</f>
        <v>20</v>
      </c>
      <c r="E109" s="39">
        <f>E107+E108</f>
        <v>0</v>
      </c>
      <c r="F109" s="89">
        <f>IF(C109=0,"",IF(($E109/C109*100)&gt;=200,"В/100",$E109/C109*100))</f>
        <v>0</v>
      </c>
      <c r="G109" s="90">
        <f>IF(D109=0,"",IF((E109/D109*100)&gt;=200,"В/100",E109/D109*100))</f>
        <v>0</v>
      </c>
      <c r="L109" s="281"/>
    </row>
    <row r="110" spans="1:7" s="41" customFormat="1" ht="18.75">
      <c r="A110" s="182"/>
      <c r="B110" s="183" t="s">
        <v>46</v>
      </c>
      <c r="C110" s="184"/>
      <c r="D110" s="184"/>
      <c r="E110" s="184"/>
      <c r="F110" s="184"/>
      <c r="G110" s="185"/>
    </row>
    <row r="111" spans="1:8" s="41" customFormat="1" ht="18.75">
      <c r="A111" s="130">
        <v>602000</v>
      </c>
      <c r="B111" s="29" t="s">
        <v>32</v>
      </c>
      <c r="C111" s="143">
        <v>4342.4</v>
      </c>
      <c r="D111" s="143">
        <f>D112-D113++D114+D115</f>
        <v>0</v>
      </c>
      <c r="E111" s="143">
        <f>E112-E113++E114+E115</f>
        <v>3643.2999999999997</v>
      </c>
      <c r="F111" s="30"/>
      <c r="G111" s="168"/>
      <c r="H111" s="59"/>
    </row>
    <row r="112" spans="1:7" s="41" customFormat="1" ht="18.75">
      <c r="A112" s="130">
        <v>602100</v>
      </c>
      <c r="B112" s="29" t="s">
        <v>36</v>
      </c>
      <c r="C112" s="21">
        <v>4358</v>
      </c>
      <c r="D112" s="144"/>
      <c r="E112" s="144">
        <v>5071.2</v>
      </c>
      <c r="F112" s="30"/>
      <c r="G112" s="168"/>
    </row>
    <row r="113" spans="1:7" s="41" customFormat="1" ht="18.75">
      <c r="A113" s="130">
        <v>602200</v>
      </c>
      <c r="B113" s="29" t="s">
        <v>37</v>
      </c>
      <c r="C113" s="143"/>
      <c r="D113" s="144"/>
      <c r="E113" s="144">
        <v>1480</v>
      </c>
      <c r="F113" s="30"/>
      <c r="G113" s="168"/>
    </row>
    <row r="114" spans="1:7" s="41" customFormat="1" ht="18.75">
      <c r="A114" s="130" t="s">
        <v>59</v>
      </c>
      <c r="B114" s="29" t="s">
        <v>38</v>
      </c>
      <c r="C114" s="143"/>
      <c r="D114" s="144"/>
      <c r="E114" s="144">
        <v>52.1</v>
      </c>
      <c r="F114" s="30"/>
      <c r="G114" s="168"/>
    </row>
    <row r="115" spans="1:7" s="41" customFormat="1" ht="36" customHeight="1">
      <c r="A115" s="130">
        <v>602400</v>
      </c>
      <c r="B115" s="29" t="s">
        <v>16</v>
      </c>
      <c r="C115" s="21">
        <v>-15.6</v>
      </c>
      <c r="D115" s="144"/>
      <c r="E115" s="144">
        <v>0</v>
      </c>
      <c r="F115" s="30"/>
      <c r="G115" s="168"/>
    </row>
    <row r="116" spans="1:7" s="41" customFormat="1" ht="3.75" customHeight="1" hidden="1">
      <c r="A116" s="130"/>
      <c r="B116" s="29"/>
      <c r="C116" s="30"/>
      <c r="D116" s="112"/>
      <c r="E116" s="176"/>
      <c r="F116" s="30"/>
      <c r="G116" s="168"/>
    </row>
    <row r="117" spans="1:7" s="41" customFormat="1" ht="21" customHeight="1" hidden="1">
      <c r="A117" s="130"/>
      <c r="B117" s="29"/>
      <c r="C117" s="30"/>
      <c r="D117" s="112"/>
      <c r="E117" s="176"/>
      <c r="F117" s="30"/>
      <c r="G117" s="168"/>
    </row>
    <row r="118" spans="1:7" s="41" customFormat="1" ht="26.25" customHeight="1">
      <c r="A118" s="130">
        <v>603000</v>
      </c>
      <c r="B118" s="29" t="s">
        <v>29</v>
      </c>
      <c r="C118" s="30"/>
      <c r="D118" s="112"/>
      <c r="E118" s="176">
        <v>865.8</v>
      </c>
      <c r="F118" s="30"/>
      <c r="G118" s="168"/>
    </row>
    <row r="119" spans="1:7" s="41" customFormat="1" ht="19.5" thickBot="1">
      <c r="A119" s="178">
        <v>600000</v>
      </c>
      <c r="B119" s="179" t="s">
        <v>47</v>
      </c>
      <c r="C119" s="180">
        <f>+C111+C118</f>
        <v>4342.4</v>
      </c>
      <c r="D119" s="180">
        <f>+D111+D118</f>
        <v>0</v>
      </c>
      <c r="E119" s="180">
        <f>+E111+E118</f>
        <v>4509.099999999999</v>
      </c>
      <c r="F119" s="180"/>
      <c r="G119" s="181"/>
    </row>
    <row r="120" spans="1:7" s="41" customFormat="1" ht="18.75">
      <c r="A120" s="270"/>
      <c r="B120" s="270"/>
      <c r="C120" s="271"/>
      <c r="D120" s="272"/>
      <c r="E120" s="273"/>
      <c r="F120" s="274"/>
      <c r="G120" s="270"/>
    </row>
    <row r="121" spans="1:7" s="41" customFormat="1" ht="18.75">
      <c r="A121" s="291" t="s">
        <v>189</v>
      </c>
      <c r="B121" s="292"/>
      <c r="C121" s="292"/>
      <c r="D121" s="292"/>
      <c r="E121" s="292"/>
      <c r="F121" s="292"/>
      <c r="G121" s="292"/>
    </row>
    <row r="122" spans="3:7" s="41" customFormat="1" ht="18">
      <c r="C122" s="62"/>
      <c r="D122" s="63"/>
      <c r="E122" s="64"/>
      <c r="F122" s="61"/>
      <c r="G122" s="61"/>
    </row>
    <row r="123" spans="3:7" s="41" customFormat="1" ht="18">
      <c r="C123" s="62"/>
      <c r="D123" s="63"/>
      <c r="E123" s="65"/>
      <c r="F123" s="61"/>
      <c r="G123" s="61"/>
    </row>
    <row r="124" spans="3:7" s="41" customFormat="1" ht="18">
      <c r="C124" s="62"/>
      <c r="D124" s="63"/>
      <c r="E124" s="64"/>
      <c r="F124" s="61"/>
      <c r="G124" s="61"/>
    </row>
    <row r="125" spans="3:7" s="41" customFormat="1" ht="18">
      <c r="C125" s="62"/>
      <c r="D125" s="63"/>
      <c r="E125" s="64"/>
      <c r="F125" s="61"/>
      <c r="G125" s="61"/>
    </row>
    <row r="126" spans="3:7" s="41" customFormat="1" ht="18">
      <c r="C126" s="62"/>
      <c r="D126" s="63"/>
      <c r="E126" s="64"/>
      <c r="F126" s="61"/>
      <c r="G126" s="61"/>
    </row>
    <row r="127" spans="3:7" s="41" customFormat="1" ht="18">
      <c r="C127" s="62"/>
      <c r="D127" s="63"/>
      <c r="E127" s="64"/>
      <c r="F127" s="61"/>
      <c r="G127" s="61"/>
    </row>
    <row r="128" spans="3:7" s="41" customFormat="1" ht="18">
      <c r="C128" s="62"/>
      <c r="D128" s="63"/>
      <c r="E128" s="64"/>
      <c r="F128" s="61"/>
      <c r="G128" s="61"/>
    </row>
    <row r="129" spans="3:7" s="41" customFormat="1" ht="18">
      <c r="C129" s="62"/>
      <c r="D129" s="63"/>
      <c r="E129" s="64"/>
      <c r="F129" s="61"/>
      <c r="G129" s="61"/>
    </row>
    <row r="130" spans="3:7" s="41" customFormat="1" ht="18">
      <c r="C130" s="62"/>
      <c r="D130" s="63"/>
      <c r="E130" s="64"/>
      <c r="F130" s="62"/>
      <c r="G130" s="62"/>
    </row>
    <row r="131" spans="3:7" s="41" customFormat="1" ht="18">
      <c r="C131" s="62"/>
      <c r="D131" s="63"/>
      <c r="E131" s="64"/>
      <c r="F131" s="62"/>
      <c r="G131" s="62"/>
    </row>
    <row r="132" spans="3:7" s="41" customFormat="1" ht="18">
      <c r="C132" s="62"/>
      <c r="D132" s="63"/>
      <c r="E132" s="64"/>
      <c r="F132" s="62"/>
      <c r="G132" s="62"/>
    </row>
    <row r="133" spans="3:7" s="41" customFormat="1" ht="18">
      <c r="C133" s="62"/>
      <c r="D133" s="63"/>
      <c r="E133" s="64"/>
      <c r="F133" s="62"/>
      <c r="G133" s="62"/>
    </row>
    <row r="134" spans="3:7" s="41" customFormat="1" ht="18">
      <c r="C134" s="62"/>
      <c r="D134" s="63"/>
      <c r="E134" s="64"/>
      <c r="F134" s="62"/>
      <c r="G134" s="62"/>
    </row>
    <row r="135" spans="3:7" s="41" customFormat="1" ht="18">
      <c r="C135" s="62"/>
      <c r="D135" s="63"/>
      <c r="E135" s="64"/>
      <c r="F135" s="62"/>
      <c r="G135" s="62"/>
    </row>
    <row r="136" spans="3:7" s="41" customFormat="1" ht="18">
      <c r="C136" s="62"/>
      <c r="D136" s="63"/>
      <c r="E136" s="64"/>
      <c r="F136" s="62"/>
      <c r="G136" s="62"/>
    </row>
    <row r="137" spans="3:7" s="41" customFormat="1" ht="18">
      <c r="C137" s="62"/>
      <c r="D137" s="63"/>
      <c r="E137" s="64"/>
      <c r="F137" s="62"/>
      <c r="G137" s="62"/>
    </row>
    <row r="138" spans="3:7" s="41" customFormat="1" ht="18">
      <c r="C138" s="62"/>
      <c r="D138" s="63"/>
      <c r="E138" s="64"/>
      <c r="F138" s="62"/>
      <c r="G138" s="62"/>
    </row>
    <row r="139" spans="3:7" s="41" customFormat="1" ht="18">
      <c r="C139" s="62"/>
      <c r="D139" s="63"/>
      <c r="E139" s="64"/>
      <c r="F139" s="62"/>
      <c r="G139" s="62"/>
    </row>
    <row r="140" spans="3:7" s="41" customFormat="1" ht="18">
      <c r="C140" s="62"/>
      <c r="D140" s="63"/>
      <c r="E140" s="64"/>
      <c r="F140" s="62"/>
      <c r="G140" s="62"/>
    </row>
    <row r="141" spans="3:7" s="41" customFormat="1" ht="18">
      <c r="C141" s="62"/>
      <c r="D141" s="63"/>
      <c r="E141" s="64"/>
      <c r="F141" s="62"/>
      <c r="G141" s="62"/>
    </row>
    <row r="142" spans="3:7" s="41" customFormat="1" ht="18">
      <c r="C142" s="62"/>
      <c r="D142" s="63"/>
      <c r="E142" s="64"/>
      <c r="F142" s="62"/>
      <c r="G142" s="62"/>
    </row>
    <row r="143" spans="3:7" s="41" customFormat="1" ht="18">
      <c r="C143" s="62"/>
      <c r="D143" s="63"/>
      <c r="E143" s="64"/>
      <c r="F143" s="62"/>
      <c r="G143" s="62"/>
    </row>
    <row r="144" spans="3:7" s="41" customFormat="1" ht="18">
      <c r="C144" s="62"/>
      <c r="D144" s="63"/>
      <c r="E144" s="64"/>
      <c r="F144" s="62"/>
      <c r="G144" s="62"/>
    </row>
    <row r="145" spans="3:7" s="41" customFormat="1" ht="18">
      <c r="C145" s="62"/>
      <c r="D145" s="63"/>
      <c r="E145" s="64"/>
      <c r="F145" s="62"/>
      <c r="G145" s="62"/>
    </row>
    <row r="146" spans="3:7" s="41" customFormat="1" ht="18">
      <c r="C146" s="62"/>
      <c r="D146" s="63"/>
      <c r="E146" s="64"/>
      <c r="F146" s="62"/>
      <c r="G146" s="62"/>
    </row>
    <row r="147" spans="3:7" s="41" customFormat="1" ht="18">
      <c r="C147" s="62"/>
      <c r="D147" s="63"/>
      <c r="E147" s="64"/>
      <c r="F147" s="62"/>
      <c r="G147" s="62"/>
    </row>
    <row r="148" spans="3:7" s="41" customFormat="1" ht="18">
      <c r="C148" s="62"/>
      <c r="D148" s="63"/>
      <c r="E148" s="64"/>
      <c r="F148" s="62"/>
      <c r="G148" s="62"/>
    </row>
    <row r="149" spans="3:7" s="41" customFormat="1" ht="18">
      <c r="C149" s="62"/>
      <c r="D149" s="63"/>
      <c r="E149" s="64"/>
      <c r="F149" s="62"/>
      <c r="G149" s="62"/>
    </row>
    <row r="150" spans="1:7" ht="18.75">
      <c r="A150" s="41"/>
      <c r="B150" s="41"/>
      <c r="C150" s="62"/>
      <c r="D150" s="63"/>
      <c r="E150" s="64"/>
      <c r="F150" s="62"/>
      <c r="G150" s="62"/>
    </row>
    <row r="151" ht="18.75">
      <c r="C151" s="22"/>
    </row>
    <row r="152" ht="18.75">
      <c r="C152" s="22"/>
    </row>
    <row r="153" ht="18.75">
      <c r="C153" s="22"/>
    </row>
    <row r="154" ht="18.75">
      <c r="C154" s="22"/>
    </row>
    <row r="155" ht="18.75">
      <c r="C155" s="22"/>
    </row>
    <row r="156" ht="18.75">
      <c r="C156" s="22"/>
    </row>
    <row r="157" ht="18.75">
      <c r="C157" s="22"/>
    </row>
    <row r="158" ht="18.75">
      <c r="C158" s="22"/>
    </row>
    <row r="159" ht="18.75">
      <c r="C159" s="22"/>
    </row>
    <row r="160" ht="18.75">
      <c r="C160" s="22"/>
    </row>
    <row r="161" ht="18.75">
      <c r="C161" s="22"/>
    </row>
    <row r="162" ht="18.75">
      <c r="C162" s="22"/>
    </row>
    <row r="163" ht="18.75">
      <c r="C163" s="22"/>
    </row>
    <row r="164" ht="18.75">
      <c r="C164" s="22"/>
    </row>
    <row r="165" ht="18.75">
      <c r="C165" s="22"/>
    </row>
    <row r="166" ht="18.75">
      <c r="C166" s="22"/>
    </row>
    <row r="167" ht="18.75">
      <c r="C167" s="22"/>
    </row>
    <row r="168" ht="18.75">
      <c r="C168" s="22"/>
    </row>
    <row r="169" ht="18.75">
      <c r="C169" s="22"/>
    </row>
    <row r="170" ht="18.75">
      <c r="C170" s="22"/>
    </row>
    <row r="171" ht="18.75">
      <c r="C171" s="22"/>
    </row>
    <row r="172" ht="18.75">
      <c r="C172" s="22"/>
    </row>
    <row r="173" ht="18.75">
      <c r="C173" s="22"/>
    </row>
    <row r="174" ht="18.75">
      <c r="C174" s="22"/>
    </row>
    <row r="175" ht="18.75">
      <c r="C175" s="22"/>
    </row>
    <row r="176" ht="18.75">
      <c r="C176" s="22"/>
    </row>
    <row r="177" ht="18.75">
      <c r="C177" s="22"/>
    </row>
    <row r="178" ht="18.75">
      <c r="C178" s="22"/>
    </row>
    <row r="179" ht="18.75">
      <c r="C179" s="22"/>
    </row>
    <row r="180" ht="18.75">
      <c r="C180" s="22"/>
    </row>
    <row r="181" ht="18.75">
      <c r="C181" s="22"/>
    </row>
    <row r="182" ht="18.75">
      <c r="C182" s="22"/>
    </row>
    <row r="183" ht="18.75">
      <c r="C183" s="22"/>
    </row>
    <row r="184" ht="18.75">
      <c r="C184" s="22"/>
    </row>
    <row r="185" ht="18.75">
      <c r="C185" s="22"/>
    </row>
    <row r="186" ht="18.75">
      <c r="C186" s="22"/>
    </row>
    <row r="187" ht="18.75">
      <c r="C187" s="22"/>
    </row>
    <row r="188" ht="18.75">
      <c r="C188" s="22"/>
    </row>
    <row r="189" ht="18.75">
      <c r="C189" s="22"/>
    </row>
    <row r="190" ht="18.75">
      <c r="C190" s="22"/>
    </row>
    <row r="191" ht="18.75">
      <c r="C191" s="22"/>
    </row>
    <row r="192" ht="18.75">
      <c r="C192" s="22"/>
    </row>
    <row r="193" ht="18.75">
      <c r="C193" s="22"/>
    </row>
    <row r="194" ht="18.75">
      <c r="C194" s="22"/>
    </row>
    <row r="195" ht="18.75">
      <c r="C195" s="22"/>
    </row>
    <row r="196" ht="18.75">
      <c r="C196" s="22"/>
    </row>
    <row r="197" ht="18.75">
      <c r="C197" s="22"/>
    </row>
    <row r="198" ht="18.75">
      <c r="C198" s="22"/>
    </row>
    <row r="199" ht="18.75">
      <c r="C199" s="22"/>
    </row>
    <row r="200" ht="18.75">
      <c r="C200" s="22"/>
    </row>
    <row r="201" ht="18.75">
      <c r="C201" s="22"/>
    </row>
    <row r="202" ht="18.75">
      <c r="C202" s="22"/>
    </row>
    <row r="203" ht="18.75">
      <c r="C203" s="22"/>
    </row>
    <row r="204" ht="18.75">
      <c r="C204" s="22"/>
    </row>
    <row r="205" ht="18.75">
      <c r="C205" s="22"/>
    </row>
    <row r="206" ht="18.75">
      <c r="C206" s="22"/>
    </row>
    <row r="207" ht="18.75">
      <c r="C207" s="22"/>
    </row>
    <row r="208" ht="18.75">
      <c r="C208" s="22"/>
    </row>
    <row r="209" ht="18.75">
      <c r="C209" s="22"/>
    </row>
    <row r="210" ht="18.75">
      <c r="C210" s="22"/>
    </row>
    <row r="211" ht="18.75">
      <c r="C211" s="22"/>
    </row>
    <row r="212" ht="18.75">
      <c r="C212" s="22"/>
    </row>
    <row r="213" ht="18.75">
      <c r="C213" s="22"/>
    </row>
    <row r="214" ht="18.75">
      <c r="C214" s="22"/>
    </row>
    <row r="215" ht="18.75">
      <c r="C215" s="22"/>
    </row>
    <row r="216" ht="18.75">
      <c r="C216" s="22"/>
    </row>
    <row r="217" ht="18.75">
      <c r="C217" s="22"/>
    </row>
    <row r="218" ht="18.75">
      <c r="C218" s="22"/>
    </row>
    <row r="219" ht="18.75">
      <c r="C219" s="22"/>
    </row>
    <row r="220" ht="18.75">
      <c r="C220" s="22"/>
    </row>
    <row r="221" ht="18.75">
      <c r="C221" s="22"/>
    </row>
    <row r="222" ht="18.75">
      <c r="C222" s="22"/>
    </row>
    <row r="223" ht="18.75">
      <c r="C223" s="22"/>
    </row>
    <row r="224" ht="18.75">
      <c r="C224" s="22"/>
    </row>
    <row r="225" ht="18.75">
      <c r="C225" s="22"/>
    </row>
    <row r="226" ht="18.75">
      <c r="C226" s="22"/>
    </row>
    <row r="227" ht="18.75">
      <c r="C227" s="22"/>
    </row>
    <row r="228" ht="18.75">
      <c r="C228" s="22"/>
    </row>
    <row r="229" ht="18.75">
      <c r="C229" s="22"/>
    </row>
    <row r="230" ht="18.75">
      <c r="C230" s="22"/>
    </row>
    <row r="231" ht="18.75">
      <c r="C231" s="22"/>
    </row>
    <row r="232" ht="18.75">
      <c r="C232" s="22"/>
    </row>
    <row r="233" ht="18.75">
      <c r="C233" s="22"/>
    </row>
    <row r="234" ht="18.75">
      <c r="C234" s="22"/>
    </row>
    <row r="235" ht="18.75">
      <c r="C235" s="22"/>
    </row>
    <row r="236" ht="18.75">
      <c r="C236" s="22"/>
    </row>
    <row r="237" ht="18.75">
      <c r="C237" s="22"/>
    </row>
    <row r="238" ht="18.75">
      <c r="C238" s="22"/>
    </row>
    <row r="239" ht="18.75">
      <c r="C239" s="22"/>
    </row>
    <row r="240" ht="18.75">
      <c r="C240" s="22"/>
    </row>
    <row r="241" ht="18.75">
      <c r="C241" s="22"/>
    </row>
    <row r="242" ht="18.75">
      <c r="C242" s="22"/>
    </row>
    <row r="243" ht="18.75">
      <c r="C243" s="22"/>
    </row>
    <row r="244" ht="18.75">
      <c r="C244" s="22"/>
    </row>
    <row r="245" ht="18.75">
      <c r="C245" s="22"/>
    </row>
    <row r="246" ht="18.75">
      <c r="C246" s="22"/>
    </row>
    <row r="247" ht="18.75">
      <c r="C247" s="22"/>
    </row>
    <row r="248" ht="18.75">
      <c r="C248" s="22"/>
    </row>
    <row r="249" ht="18.75">
      <c r="C249" s="22"/>
    </row>
    <row r="250" ht="18.75">
      <c r="C250" s="22"/>
    </row>
    <row r="251" ht="18.75">
      <c r="C251" s="22"/>
    </row>
    <row r="252" ht="18.75">
      <c r="C252" s="22"/>
    </row>
    <row r="253" ht="18.75">
      <c r="C253" s="22"/>
    </row>
    <row r="254" ht="18.75">
      <c r="C254" s="22"/>
    </row>
    <row r="255" ht="18.75">
      <c r="C255" s="22"/>
    </row>
    <row r="256" ht="18.75">
      <c r="C256" s="22"/>
    </row>
    <row r="257" ht="18.75">
      <c r="C257" s="22"/>
    </row>
    <row r="258" ht="18.75">
      <c r="C258" s="22"/>
    </row>
    <row r="259" ht="18.75">
      <c r="C259" s="22"/>
    </row>
    <row r="260" ht="18.75">
      <c r="C260" s="22"/>
    </row>
    <row r="261" ht="18.75">
      <c r="C261" s="22"/>
    </row>
    <row r="262" ht="18.75">
      <c r="C262" s="22"/>
    </row>
    <row r="263" ht="18.75">
      <c r="C263" s="22"/>
    </row>
    <row r="264" ht="18.75">
      <c r="C264" s="22"/>
    </row>
    <row r="265" ht="18.75">
      <c r="C265" s="22"/>
    </row>
    <row r="266" ht="18.75">
      <c r="C266" s="22"/>
    </row>
    <row r="267" ht="18.75">
      <c r="C267" s="22"/>
    </row>
    <row r="268" ht="18.75">
      <c r="C268" s="22"/>
    </row>
    <row r="269" ht="18.75">
      <c r="C269" s="22"/>
    </row>
    <row r="270" ht="18.75">
      <c r="C270" s="22"/>
    </row>
    <row r="271" ht="18.75">
      <c r="C271" s="22"/>
    </row>
    <row r="272" ht="18.75">
      <c r="C272" s="22"/>
    </row>
    <row r="273" ht="18.75">
      <c r="C273" s="22"/>
    </row>
    <row r="274" ht="18.75">
      <c r="C274" s="22"/>
    </row>
    <row r="275" ht="18.75">
      <c r="C275" s="22"/>
    </row>
    <row r="276" ht="18.75">
      <c r="C276" s="22"/>
    </row>
    <row r="277" ht="18.75">
      <c r="C277" s="22"/>
    </row>
    <row r="278" ht="18.75">
      <c r="C278" s="22"/>
    </row>
    <row r="279" ht="18.75">
      <c r="C279" s="22"/>
    </row>
    <row r="280" ht="18.75">
      <c r="C280" s="22"/>
    </row>
    <row r="281" ht="18.75">
      <c r="C281" s="22"/>
    </row>
    <row r="282" ht="18.75">
      <c r="C282" s="22"/>
    </row>
    <row r="283" ht="18.75">
      <c r="C283" s="22"/>
    </row>
    <row r="284" ht="18.75">
      <c r="C284" s="22"/>
    </row>
    <row r="285" ht="18.75">
      <c r="C285" s="22"/>
    </row>
    <row r="286" ht="18.75">
      <c r="C286" s="22"/>
    </row>
    <row r="287" ht="18.75">
      <c r="C287" s="22"/>
    </row>
    <row r="288" ht="18.75">
      <c r="C288" s="22"/>
    </row>
    <row r="289" ht="18.75">
      <c r="C289" s="22"/>
    </row>
    <row r="290" ht="18.75">
      <c r="C290" s="22"/>
    </row>
    <row r="291" ht="18.75">
      <c r="C291" s="22"/>
    </row>
    <row r="292" ht="18.75">
      <c r="C292" s="22"/>
    </row>
    <row r="293" ht="18.75">
      <c r="C293" s="22"/>
    </row>
    <row r="294" ht="18.75">
      <c r="C294" s="22"/>
    </row>
    <row r="295" ht="18.75">
      <c r="C295" s="22"/>
    </row>
    <row r="296" ht="18.75">
      <c r="C296" s="22"/>
    </row>
    <row r="297" ht="18.75">
      <c r="C297" s="22"/>
    </row>
    <row r="298" ht="18.75">
      <c r="C298" s="22"/>
    </row>
    <row r="299" ht="18.75">
      <c r="C299" s="22"/>
    </row>
    <row r="300" ht="18.75">
      <c r="C300" s="22"/>
    </row>
    <row r="301" ht="18.75">
      <c r="C301" s="22"/>
    </row>
    <row r="302" ht="18.75">
      <c r="C302" s="22"/>
    </row>
    <row r="303" ht="18.75">
      <c r="C303" s="22"/>
    </row>
    <row r="304" ht="18.75">
      <c r="C304" s="22"/>
    </row>
    <row r="305" ht="18.75">
      <c r="C305" s="22"/>
    </row>
    <row r="306" ht="18.75">
      <c r="C306" s="22"/>
    </row>
    <row r="307" ht="18.75">
      <c r="C307" s="22"/>
    </row>
    <row r="308" ht="18.75">
      <c r="C308" s="22"/>
    </row>
    <row r="309" ht="18.75">
      <c r="C309" s="22"/>
    </row>
    <row r="310" ht="18.75">
      <c r="C310" s="22"/>
    </row>
    <row r="311" ht="18.75">
      <c r="C311" s="22"/>
    </row>
    <row r="312" ht="18.75">
      <c r="C312" s="22"/>
    </row>
    <row r="313" ht="18.75">
      <c r="C313" s="22"/>
    </row>
    <row r="314" ht="18.75">
      <c r="C314" s="22"/>
    </row>
    <row r="315" ht="18.75">
      <c r="C315" s="22"/>
    </row>
    <row r="316" ht="18.75">
      <c r="C316" s="22"/>
    </row>
    <row r="317" ht="18.75">
      <c r="C317" s="22"/>
    </row>
    <row r="318" ht="18.75">
      <c r="C318" s="22"/>
    </row>
    <row r="319" ht="18.75">
      <c r="C319" s="22"/>
    </row>
    <row r="320" ht="18.75">
      <c r="C320" s="22"/>
    </row>
    <row r="321" ht="18.75">
      <c r="C321" s="22"/>
    </row>
    <row r="322" ht="18.75">
      <c r="C322" s="22"/>
    </row>
    <row r="323" ht="18.75">
      <c r="C323" s="22"/>
    </row>
    <row r="324" ht="18.75">
      <c r="C324" s="22"/>
    </row>
    <row r="325" ht="18.75">
      <c r="C325" s="22"/>
    </row>
    <row r="326" ht="18.75">
      <c r="C326" s="22"/>
    </row>
    <row r="327" ht="18.75">
      <c r="C327" s="22"/>
    </row>
    <row r="328" ht="18.75">
      <c r="C328" s="22"/>
    </row>
    <row r="329" ht="18.75">
      <c r="C329" s="22"/>
    </row>
    <row r="330" ht="18.75">
      <c r="C330" s="22"/>
    </row>
    <row r="331" ht="18.75">
      <c r="C331" s="22"/>
    </row>
    <row r="332" ht="18.75">
      <c r="C332" s="22"/>
    </row>
    <row r="333" ht="18.75">
      <c r="C333" s="22"/>
    </row>
    <row r="334" ht="18.75">
      <c r="C334" s="22"/>
    </row>
    <row r="335" ht="18.75">
      <c r="C335" s="22"/>
    </row>
    <row r="336" ht="18.75">
      <c r="C336" s="22"/>
    </row>
    <row r="337" ht="18.75">
      <c r="C337" s="22"/>
    </row>
    <row r="338" ht="18.75">
      <c r="C338" s="22"/>
    </row>
    <row r="339" ht="18.75">
      <c r="C339" s="22"/>
    </row>
    <row r="340" ht="18.75">
      <c r="C340" s="22"/>
    </row>
    <row r="341" ht="18.75">
      <c r="C341" s="22"/>
    </row>
    <row r="342" ht="18.75">
      <c r="C342" s="22"/>
    </row>
    <row r="343" ht="18.75">
      <c r="C343" s="22"/>
    </row>
    <row r="344" ht="18.75">
      <c r="C344" s="22"/>
    </row>
    <row r="345" ht="18.75">
      <c r="C345" s="22"/>
    </row>
    <row r="346" ht="18.75">
      <c r="C346" s="22"/>
    </row>
    <row r="347" ht="18.75">
      <c r="C347" s="22"/>
    </row>
    <row r="348" ht="18.75">
      <c r="C348" s="22"/>
    </row>
    <row r="349" ht="18.75">
      <c r="C349" s="22"/>
    </row>
    <row r="350" ht="18.75">
      <c r="C350" s="22"/>
    </row>
    <row r="351" ht="18.75">
      <c r="C351" s="22"/>
    </row>
    <row r="352" ht="18.75">
      <c r="C352" s="22"/>
    </row>
    <row r="353" ht="18.75">
      <c r="C353" s="22"/>
    </row>
    <row r="354" ht="18.75">
      <c r="C354" s="22"/>
    </row>
    <row r="355" ht="18.75">
      <c r="C355" s="22"/>
    </row>
    <row r="356" ht="18.75">
      <c r="C356" s="22"/>
    </row>
    <row r="357" ht="18.75">
      <c r="C357" s="22"/>
    </row>
    <row r="358" ht="18.75">
      <c r="C358" s="22"/>
    </row>
    <row r="359" ht="18.75">
      <c r="C359" s="22"/>
    </row>
    <row r="360" ht="18.75">
      <c r="C360" s="22"/>
    </row>
    <row r="361" ht="18.75">
      <c r="C361" s="22"/>
    </row>
    <row r="362" ht="18.75">
      <c r="C362" s="22"/>
    </row>
    <row r="363" ht="18.75">
      <c r="C363" s="22"/>
    </row>
  </sheetData>
  <sheetProtection/>
  <mergeCells count="3">
    <mergeCell ref="A4:G4"/>
    <mergeCell ref="D1:G2"/>
    <mergeCell ref="A121:G121"/>
  </mergeCells>
  <printOptions horizontalCentered="1"/>
  <pageMargins left="0" right="0" top="0.4330708661417323" bottom="0" header="0" footer="0"/>
  <pageSetup fitToHeight="5" horizontalDpi="600" verticalDpi="600" orientation="portrait" paperSize="9" scale="55" r:id="rId1"/>
  <headerFooter alignWithMargins="0">
    <oddFooter>&amp;C&amp;P</oddFooter>
  </headerFooter>
  <rowBreaks count="1" manualBreakCount="1">
    <brk id="4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Пользователь Windows</cp:lastModifiedBy>
  <cp:lastPrinted>2022-11-17T10:23:53Z</cp:lastPrinted>
  <dcterms:created xsi:type="dcterms:W3CDTF">2003-04-04T06:54:01Z</dcterms:created>
  <dcterms:modified xsi:type="dcterms:W3CDTF">2022-11-17T10:24:24Z</dcterms:modified>
  <cp:category/>
  <cp:version/>
  <cp:contentType/>
  <cp:contentStatus/>
</cp:coreProperties>
</file>